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omments14.xml" ContentType="application/vnd.openxmlformats-officedocument.spreadsheetml.comments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omments16.xml" ContentType="application/vnd.openxmlformats-officedocument.spreadsheetml.comments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omments17.xml" ContentType="application/vnd.openxmlformats-officedocument.spreadsheetml.comments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omments18.xml" ContentType="application/vnd.openxmlformats-officedocument.spreadsheetml.comments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omments19.xml" ContentType="application/vnd.openxmlformats-officedocument.spreadsheetml.comments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omments20.xml" ContentType="application/vnd.openxmlformats-officedocument.spreadsheetml.comments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omments21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omments22.xml" ContentType="application/vnd.openxmlformats-officedocument.spreadsheetml.comment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saveExternalLinkValues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siwayama\Box\BOX お仕事\20161011_クラウド\お仕事\カーボンニュートラル\"/>
    </mc:Choice>
  </mc:AlternateContent>
  <xr:revisionPtr revIDLastSave="0" documentId="13_ncr:1_{6D9A8E98-40C4-4EDB-9C91-BBE35382C4F0}" xr6:coauthVersionLast="47" xr6:coauthVersionMax="47" xr10:uidLastSave="{00000000-0000-0000-0000-000000000000}"/>
  <bookViews>
    <workbookView xWindow="-108" yWindow="-108" windowWidth="23256" windowHeight="12456" tabRatio="824" firstSheet="5" activeTab="15" xr2:uid="{00000000-000D-0000-FFFF-FFFF00000000}"/>
  </bookViews>
  <sheets>
    <sheet name="使用方法" sheetId="7" r:id="rId1"/>
    <sheet name="2011年度" sheetId="11" r:id="rId2"/>
    <sheet name="2012年度" sheetId="2" r:id="rId3"/>
    <sheet name="2013年度" sheetId="8" r:id="rId4"/>
    <sheet name="2014年度" sheetId="9" r:id="rId5"/>
    <sheet name="2015年度" sheetId="10" r:id="rId6"/>
    <sheet name="2016年度" sheetId="13" r:id="rId7"/>
    <sheet name="2017年度" sheetId="14" r:id="rId8"/>
    <sheet name="2018年度" sheetId="15" r:id="rId9"/>
    <sheet name="2019年度" sheetId="16" r:id="rId10"/>
    <sheet name="2020年度" sheetId="17" r:id="rId11"/>
    <sheet name="2021年度" sheetId="20" r:id="rId12"/>
    <sheet name="2022年度" sheetId="21" r:id="rId13"/>
    <sheet name="2023年度" sheetId="22" r:id="rId14"/>
    <sheet name="2024年度" sheetId="23" r:id="rId15"/>
    <sheet name="2025年度" sheetId="24" r:id="rId16"/>
    <sheet name="2026年度" sheetId="25" r:id="rId17"/>
    <sheet name="2027年度" sheetId="26" r:id="rId18"/>
    <sheet name="2028年度" sheetId="27" r:id="rId19"/>
    <sheet name="2029年度" sheetId="28" r:id="rId20"/>
    <sheet name="2030年度" sheetId="29" r:id="rId21"/>
    <sheet name="シミュレーション" sheetId="6" r:id="rId22"/>
    <sheet name="年度比較" sheetId="19" r:id="rId23"/>
    <sheet name="計算用" sheetId="18" state="hidden" r:id="rId24"/>
  </sheets>
  <externalReferences>
    <externalReference r:id="rId25"/>
  </externalReferences>
  <definedNames>
    <definedName name="ALED">(OFFSET(シミュレーション!$B$33,0,シミュレーション!$J$6):OFFSET(シミュレーション!$B$33,0,シミュレーション!$K$6))</definedName>
    <definedName name="A蛍光灯">(OFFSET(シミュレーション!$B$32,0,シミュレーション!$D$6):OFFSET(シミュレーション!$B$32,0,シミュレーション!$E$6))</definedName>
    <definedName name="A削減">(OFFSET(シミュレーション!$B$34,0,シミュレーション!$J$6):OFFSET(シミュレーション!$B$34,0,シミュレーション!$K$6))</definedName>
    <definedName name="A軸名">(OFFSET(シミュレーション!$B$28,0,シミュレーション!$D$6):OFFSET(シミュレーション!$B$28,0,シミュレーション!$E$6))</definedName>
    <definedName name="A軸名2">(OFFSET(シミュレーション!$B$28,0,シミュレーション!$J$6):OFFSET(シミュレーション!$B$28,0,シミュレーション!$K$6))</definedName>
    <definedName name="Ａ重油使用料金１０月" localSheetId="1">'2011年度'!$J$12</definedName>
    <definedName name="Ａ重油使用料金１０月" localSheetId="2">'2012年度'!$I$12</definedName>
    <definedName name="Ａ重油使用料金１０月" localSheetId="3">'2013年度'!$I$12</definedName>
    <definedName name="Ａ重油使用料金１０月" localSheetId="4">'2014年度'!$I$12</definedName>
    <definedName name="Ａ重油使用料金１０月" localSheetId="5">'2015年度'!$I$12</definedName>
    <definedName name="Ａ重油使用料金１０月">#REF!</definedName>
    <definedName name="Ａ重油使用料金１１月" localSheetId="1">'2011年度'!$K$12</definedName>
    <definedName name="Ａ重油使用料金１１月" localSheetId="2">'2012年度'!$J$12</definedName>
    <definedName name="Ａ重油使用料金１１月" localSheetId="3">'2013年度'!$J$12</definedName>
    <definedName name="Ａ重油使用料金１１月" localSheetId="4">'2014年度'!$J$12</definedName>
    <definedName name="Ａ重油使用料金１１月" localSheetId="5">'2015年度'!$J$12</definedName>
    <definedName name="Ａ重油使用料金１１月">#REF!</definedName>
    <definedName name="Ａ重油使用料金１２月" localSheetId="1">'2011年度'!$L$12</definedName>
    <definedName name="Ａ重油使用料金１２月" localSheetId="2">'2012年度'!$K$12</definedName>
    <definedName name="Ａ重油使用料金１２月" localSheetId="3">'2013年度'!$K$12</definedName>
    <definedName name="Ａ重油使用料金１２月" localSheetId="4">'2014年度'!$K$12</definedName>
    <definedName name="Ａ重油使用料金１２月" localSheetId="5">'2015年度'!$K$12</definedName>
    <definedName name="Ａ重油使用料金１２月">#REF!</definedName>
    <definedName name="Ａ重油使用料金１月" localSheetId="1">'2011年度'!$M$12</definedName>
    <definedName name="Ａ重油使用料金１月" localSheetId="2">'2012年度'!$L$12</definedName>
    <definedName name="Ａ重油使用料金１月" localSheetId="3">'2013年度'!$L$12</definedName>
    <definedName name="Ａ重油使用料金１月" localSheetId="4">'2014年度'!$L$12</definedName>
    <definedName name="Ａ重油使用料金１月" localSheetId="5">'2015年度'!$L$12</definedName>
    <definedName name="Ａ重油使用料金１月">#REF!</definedName>
    <definedName name="Ａ重油使用料金２月" localSheetId="1">'2011年度'!$N$12</definedName>
    <definedName name="Ａ重油使用料金２月" localSheetId="2">'2012年度'!$M$12</definedName>
    <definedName name="Ａ重油使用料金２月" localSheetId="3">'2013年度'!$M$12</definedName>
    <definedName name="Ａ重油使用料金２月" localSheetId="4">'2014年度'!$M$12</definedName>
    <definedName name="Ａ重油使用料金２月" localSheetId="5">'2015年度'!$M$12</definedName>
    <definedName name="Ａ重油使用料金２月">#REF!</definedName>
    <definedName name="Ａ重油使用料金３月" localSheetId="1">'2011年度'!$O$12</definedName>
    <definedName name="Ａ重油使用料金３月" localSheetId="2">'2012年度'!$N$12</definedName>
    <definedName name="Ａ重油使用料金３月" localSheetId="3">'2013年度'!$N$12</definedName>
    <definedName name="Ａ重油使用料金３月" localSheetId="4">'2014年度'!$N$12</definedName>
    <definedName name="Ａ重油使用料金３月" localSheetId="5">'2015年度'!$N$12</definedName>
    <definedName name="Ａ重油使用料金３月">#REF!</definedName>
    <definedName name="Ａ重油使用料金４月" localSheetId="1">'2011年度'!$D$12</definedName>
    <definedName name="Ａ重油使用料金４月" localSheetId="2">'2012年度'!$C$12</definedName>
    <definedName name="Ａ重油使用料金４月" localSheetId="3">'2013年度'!$C$12</definedName>
    <definedName name="Ａ重油使用料金４月" localSheetId="4">'2014年度'!$C$12</definedName>
    <definedName name="Ａ重油使用料金４月" localSheetId="5">'2015年度'!$C$12</definedName>
    <definedName name="Ａ重油使用料金４月">#REF!</definedName>
    <definedName name="Ａ重油使用料金５月" localSheetId="1">'2011年度'!$E$12</definedName>
    <definedName name="Ａ重油使用料金５月" localSheetId="2">'2012年度'!$D$12</definedName>
    <definedName name="Ａ重油使用料金５月" localSheetId="3">'2013年度'!$D$12</definedName>
    <definedName name="Ａ重油使用料金５月" localSheetId="4">'2014年度'!$D$12</definedName>
    <definedName name="Ａ重油使用料金５月" localSheetId="5">'2015年度'!$D$12</definedName>
    <definedName name="Ａ重油使用料金５月">#REF!</definedName>
    <definedName name="Ａ重油使用料金６月" localSheetId="1">'2011年度'!$F$12</definedName>
    <definedName name="Ａ重油使用料金６月" localSheetId="2">'2012年度'!$E$12</definedName>
    <definedName name="Ａ重油使用料金６月" localSheetId="3">'2013年度'!$E$12</definedName>
    <definedName name="Ａ重油使用料金６月" localSheetId="4">'2014年度'!$E$12</definedName>
    <definedName name="Ａ重油使用料金６月" localSheetId="5">'2015年度'!$E$12</definedName>
    <definedName name="Ａ重油使用料金６月">#REF!</definedName>
    <definedName name="Ａ重油使用料金７月" localSheetId="1">'2011年度'!$G$12</definedName>
    <definedName name="Ａ重油使用料金７月" localSheetId="2">'2012年度'!$F$12</definedName>
    <definedName name="Ａ重油使用料金７月" localSheetId="3">'2013年度'!$F$12</definedName>
    <definedName name="Ａ重油使用料金７月" localSheetId="4">'2014年度'!$F$12</definedName>
    <definedName name="Ａ重油使用料金７月" localSheetId="5">'2015年度'!$F$12</definedName>
    <definedName name="Ａ重油使用料金７月">#REF!</definedName>
    <definedName name="Ａ重油使用料金８月" localSheetId="1">'2011年度'!$H$12</definedName>
    <definedName name="Ａ重油使用料金８月" localSheetId="2">'2012年度'!$G$12</definedName>
    <definedName name="Ａ重油使用料金８月" localSheetId="3">'2013年度'!$G$12</definedName>
    <definedName name="Ａ重油使用料金８月" localSheetId="4">'2014年度'!$G$12</definedName>
    <definedName name="Ａ重油使用料金８月" localSheetId="5">'2015年度'!$G$12</definedName>
    <definedName name="Ａ重油使用料金８月">#REF!</definedName>
    <definedName name="Ａ重油使用料金９月" localSheetId="1">'2011年度'!$I$12</definedName>
    <definedName name="Ａ重油使用料金９月" localSheetId="2">'2012年度'!$H$12</definedName>
    <definedName name="Ａ重油使用料金９月" localSheetId="3">'2013年度'!$H$12</definedName>
    <definedName name="Ａ重油使用料金９月" localSheetId="4">'2014年度'!$H$12</definedName>
    <definedName name="Ａ重油使用料金９月" localSheetId="5">'2015年度'!$H$12</definedName>
    <definedName name="Ａ重油使用料金９月">#REF!</definedName>
    <definedName name="Ａ重油使用量１０月" localSheetId="1">'2011年度'!$J$11</definedName>
    <definedName name="Ａ重油使用量１０月" localSheetId="2">'2012年度'!$I$11</definedName>
    <definedName name="Ａ重油使用量１０月" localSheetId="3">'2013年度'!$I$11</definedName>
    <definedName name="Ａ重油使用量１０月" localSheetId="4">'2014年度'!$I$11</definedName>
    <definedName name="Ａ重油使用量１０月" localSheetId="5">'2015年度'!$I$11</definedName>
    <definedName name="Ａ重油使用量１０月">#REF!</definedName>
    <definedName name="Ａ重油使用量１１月" localSheetId="1">'2011年度'!$K$11</definedName>
    <definedName name="Ａ重油使用量１１月" localSheetId="2">'2012年度'!$J$11</definedName>
    <definedName name="Ａ重油使用量１１月" localSheetId="3">'2013年度'!$J$11</definedName>
    <definedName name="Ａ重油使用量１１月" localSheetId="4">'2014年度'!$J$11</definedName>
    <definedName name="Ａ重油使用量１１月" localSheetId="5">'2015年度'!$J$11</definedName>
    <definedName name="Ａ重油使用量１１月">#REF!</definedName>
    <definedName name="Ａ重油使用量１２月" localSheetId="1">'2011年度'!$L$11</definedName>
    <definedName name="Ａ重油使用量１２月" localSheetId="2">'2012年度'!$K$11</definedName>
    <definedName name="Ａ重油使用量１２月" localSheetId="3">'2013年度'!$K$11</definedName>
    <definedName name="Ａ重油使用量１２月" localSheetId="4">'2014年度'!$K$11</definedName>
    <definedName name="Ａ重油使用量１２月" localSheetId="5">'2015年度'!$K$11</definedName>
    <definedName name="Ａ重油使用量１２月">#REF!</definedName>
    <definedName name="Ａ重油使用量１月" localSheetId="1">'2011年度'!$M$11</definedName>
    <definedName name="Ａ重油使用量１月" localSheetId="2">'2012年度'!$L$11</definedName>
    <definedName name="Ａ重油使用量１月" localSheetId="3">'2013年度'!$L$11</definedName>
    <definedName name="Ａ重油使用量１月" localSheetId="4">'2014年度'!$L$11</definedName>
    <definedName name="Ａ重油使用量１月" localSheetId="5">'2015年度'!$L$11</definedName>
    <definedName name="Ａ重油使用量１月">#REF!</definedName>
    <definedName name="Ａ重油使用量２月" localSheetId="1">'2011年度'!$N$11</definedName>
    <definedName name="Ａ重油使用量２月" localSheetId="2">'2012年度'!$M$11</definedName>
    <definedName name="Ａ重油使用量２月" localSheetId="3">'2013年度'!$M$11</definedName>
    <definedName name="Ａ重油使用量２月" localSheetId="4">'2014年度'!$M$11</definedName>
    <definedName name="Ａ重油使用量２月" localSheetId="5">'2015年度'!$M$11</definedName>
    <definedName name="Ａ重油使用量２月">#REF!</definedName>
    <definedName name="Ａ重油使用量３月" localSheetId="1">'2011年度'!$O$11</definedName>
    <definedName name="Ａ重油使用量３月" localSheetId="2">'2012年度'!$N$11</definedName>
    <definedName name="Ａ重油使用量３月" localSheetId="3">'2013年度'!$N$11</definedName>
    <definedName name="Ａ重油使用量３月" localSheetId="4">'2014年度'!$N$11</definedName>
    <definedName name="Ａ重油使用量３月" localSheetId="5">'2015年度'!$N$11</definedName>
    <definedName name="Ａ重油使用量３月">#REF!</definedName>
    <definedName name="Ａ重油使用量４月" localSheetId="1">'2011年度'!$D$11</definedName>
    <definedName name="Ａ重油使用量４月" localSheetId="2">'2012年度'!$C$11</definedName>
    <definedName name="Ａ重油使用量４月" localSheetId="3">'2013年度'!$C$11</definedName>
    <definedName name="Ａ重油使用量４月" localSheetId="4">'2014年度'!$C$11</definedName>
    <definedName name="Ａ重油使用量４月" localSheetId="5">'2015年度'!$C$11</definedName>
    <definedName name="Ａ重油使用量４月">#REF!</definedName>
    <definedName name="Ａ重油使用量５月" localSheetId="1">'2011年度'!$E$11</definedName>
    <definedName name="Ａ重油使用量５月" localSheetId="2">'2012年度'!$D$11</definedName>
    <definedName name="Ａ重油使用量５月" localSheetId="3">'2013年度'!$D$11</definedName>
    <definedName name="Ａ重油使用量５月" localSheetId="4">'2014年度'!$D$11</definedName>
    <definedName name="Ａ重油使用量５月" localSheetId="5">'2015年度'!$D$11</definedName>
    <definedName name="Ａ重油使用量５月">#REF!</definedName>
    <definedName name="Ａ重油使用量６月" localSheetId="1">'2011年度'!$F$11</definedName>
    <definedName name="Ａ重油使用量６月" localSheetId="2">'2012年度'!$E$11</definedName>
    <definedName name="Ａ重油使用量６月" localSheetId="3">'2013年度'!$E$11</definedName>
    <definedName name="Ａ重油使用量６月" localSheetId="4">'2014年度'!$E$11</definedName>
    <definedName name="Ａ重油使用量６月" localSheetId="5">'2015年度'!$E$11</definedName>
    <definedName name="Ａ重油使用量６月">#REF!</definedName>
    <definedName name="Ａ重油使用量７月" localSheetId="1">'2011年度'!$G$11</definedName>
    <definedName name="Ａ重油使用量７月" localSheetId="2">'2012年度'!$F$11</definedName>
    <definedName name="Ａ重油使用量７月" localSheetId="3">'2013年度'!$F$11</definedName>
    <definedName name="Ａ重油使用量７月" localSheetId="4">'2014年度'!$F$11</definedName>
    <definedName name="Ａ重油使用量７月" localSheetId="5">'2015年度'!$F$11</definedName>
    <definedName name="Ａ重油使用量７月">#REF!</definedName>
    <definedName name="Ａ重油使用量８月" localSheetId="1">'2011年度'!$H$11</definedName>
    <definedName name="Ａ重油使用量８月" localSheetId="2">'2012年度'!$G$11</definedName>
    <definedName name="Ａ重油使用量８月" localSheetId="3">'2013年度'!$G$11</definedName>
    <definedName name="Ａ重油使用量８月" localSheetId="4">'2014年度'!$G$11</definedName>
    <definedName name="Ａ重油使用量８月" localSheetId="5">'2015年度'!$G$11</definedName>
    <definedName name="Ａ重油使用量８月">#REF!</definedName>
    <definedName name="Ａ重油使用量９月" localSheetId="1">'2011年度'!$I$11</definedName>
    <definedName name="Ａ重油使用量９月" localSheetId="2">'2012年度'!$H$11</definedName>
    <definedName name="Ａ重油使用量９月" localSheetId="3">'2013年度'!$H$11</definedName>
    <definedName name="Ａ重油使用量９月" localSheetId="4">'2014年度'!$H$11</definedName>
    <definedName name="Ａ重油使用量９月" localSheetId="5">'2015年度'!$H$11</definedName>
    <definedName name="Ａ重油使用量９月">#REF!</definedName>
    <definedName name="Ａ重油単位発熱量" localSheetId="1">'2011年度'!$S$11</definedName>
    <definedName name="Ａ重油単位発熱量" localSheetId="2">'2012年度'!$R$11</definedName>
    <definedName name="Ａ重油単位発熱量" localSheetId="3">'2013年度'!$R$11</definedName>
    <definedName name="Ａ重油単位発熱量" localSheetId="4">'2014年度'!$R$11</definedName>
    <definedName name="Ａ重油単位発熱量" localSheetId="5">'2015年度'!$R$11</definedName>
    <definedName name="Ａ重油単位発熱量">#REF!</definedName>
    <definedName name="Ａ重油排出係数" localSheetId="1">'2011年度'!$R$11</definedName>
    <definedName name="Ａ重油排出係数" localSheetId="2">'2012年度'!$Q$11</definedName>
    <definedName name="Ａ重油排出係数" localSheetId="3">'2013年度'!$Q$11</definedName>
    <definedName name="Ａ重油排出係数" localSheetId="4">'2014年度'!$Q$11</definedName>
    <definedName name="Ａ重油排出係数" localSheetId="5">'2015年度'!$Q$11</definedName>
    <definedName name="Ａ重油排出係数">#REF!</definedName>
    <definedName name="A総括CO2">(OFFSET(年度比較!$B$44,0,年度比較!$D$4):OFFSET(年度比較!$B$44,0,年度比較!$E$4))</definedName>
    <definedName name="A総括エネルギー">(OFFSET(年度比較!$B$45,0,年度比較!$D$4):OFFSET(年度比較!$B$45,0,年度比較!$E$4))</definedName>
    <definedName name="A総括使用料">(OFFSET(年度比較!$B$46,0,年度比較!$D$4):OFFSET(年度比較!$B$46,0,年度比較!$E$4))</definedName>
    <definedName name="A総括軸名">(OFFSET(年度比較!$B$43,0,年度比較!$D$4):OFFSET(年度比較!$B$43,0,年度比較!$E$4))</definedName>
    <definedName name="BLED">(OFFSET(シミュレーション!$B$37,0,シミュレーション!$J$6):OFFSET(シミュレーション!$B$37,0,シミュレーション!$K$6))</definedName>
    <definedName name="B蛍光灯">(OFFSET(シミュレーション!$B$36,0,シミュレーション!$D$6):OFFSET(シミュレーション!$B$36,0,シミュレーション!$E$6))</definedName>
    <definedName name="B削減">(OFFSET(シミュレーション!$B$38,0,シミュレーション!$J$6):OFFSET(シミュレーション!$B$38,0,シミュレーション!$K$6))</definedName>
    <definedName name="_xlnm.Print_Area" localSheetId="1">'2011年度'!$A$1:$W$73</definedName>
    <definedName name="_xlnm.Print_Area" localSheetId="2">'2012年度'!$A$1:$W$73</definedName>
    <definedName name="_xlnm.Print_Area" localSheetId="3">'2013年度'!$A$1:$W$73</definedName>
    <definedName name="_xlnm.Print_Area" localSheetId="4">'2014年度'!$A$1:$W$73</definedName>
    <definedName name="_xlnm.Print_Area" localSheetId="5">'2015年度'!$A$1:$W$73</definedName>
    <definedName name="_xlnm.Print_Area" localSheetId="6">'2016年度'!$A$1:$W$73</definedName>
    <definedName name="_xlnm.Print_Area" localSheetId="7">'2017年度'!$A$1:$W$73</definedName>
    <definedName name="_xlnm.Print_Area" localSheetId="8">'2018年度'!$A$1:$W$73</definedName>
    <definedName name="_xlnm.Print_Area" localSheetId="9">'2019年度'!$A$1:$W$73</definedName>
    <definedName name="_xlnm.Print_Area" localSheetId="10">'2020年度'!$A$1:$W$72</definedName>
    <definedName name="_xlnm.Print_Area" localSheetId="11">'2021年度'!$A$1:$W$72</definedName>
    <definedName name="_xlnm.Print_Area" localSheetId="12">'2022年度'!$A$1:$W$72</definedName>
    <definedName name="_xlnm.Print_Area" localSheetId="13">'2023年度'!$A$1:$W$72</definedName>
    <definedName name="_xlnm.Print_Area" localSheetId="14">'2024年度'!$A$1:$W$72</definedName>
    <definedName name="_xlnm.Print_Area" localSheetId="15">'2025年度'!$A$1:$W$72</definedName>
    <definedName name="_xlnm.Print_Area" localSheetId="16">'2026年度'!$A$1:$W$72</definedName>
    <definedName name="_xlnm.Print_Area" localSheetId="17">'2027年度'!$A$1:$W$72</definedName>
    <definedName name="_xlnm.Print_Area" localSheetId="18">'2028年度'!$A$1:$W$72</definedName>
    <definedName name="_xlnm.Print_Area" localSheetId="19">'2029年度'!$A$1:$W$72</definedName>
    <definedName name="_xlnm.Print_Area" localSheetId="20">'2030年度'!$A$1:$W$72</definedName>
    <definedName name="_xlnm.Print_Area" localSheetId="21">シミュレーション!$A$1:$N$53</definedName>
    <definedName name="_xlnm.Print_Area" localSheetId="22">年度比較!$A$1:$Q$55</definedName>
    <definedName name="ガソリン使用料金１０月" localSheetId="1">'2011年度'!$J$20</definedName>
    <definedName name="ガソリン使用料金１０月" localSheetId="2">'2012年度'!$I$20</definedName>
    <definedName name="ガソリン使用料金１０月" localSheetId="3">'2013年度'!$I$20</definedName>
    <definedName name="ガソリン使用料金１０月" localSheetId="4">'2014年度'!$I$20</definedName>
    <definedName name="ガソリン使用料金１０月" localSheetId="5">'2015年度'!$I$20</definedName>
    <definedName name="ガソリン使用料金１０月">#REF!</definedName>
    <definedName name="ガソリン使用料金１１月" localSheetId="1">'2011年度'!$K$20</definedName>
    <definedName name="ガソリン使用料金１１月" localSheetId="2">'2012年度'!$J$20</definedName>
    <definedName name="ガソリン使用料金１１月" localSheetId="3">'2013年度'!$J$20</definedName>
    <definedName name="ガソリン使用料金１１月" localSheetId="4">'2014年度'!$J$20</definedName>
    <definedName name="ガソリン使用料金１１月" localSheetId="5">'2015年度'!$J$20</definedName>
    <definedName name="ガソリン使用料金１１月">#REF!</definedName>
    <definedName name="ガソリン使用料金１２月" localSheetId="1">'2011年度'!$L$20</definedName>
    <definedName name="ガソリン使用料金１２月" localSheetId="2">'2012年度'!$K$20</definedName>
    <definedName name="ガソリン使用料金１２月" localSheetId="3">'2013年度'!$K$20</definedName>
    <definedName name="ガソリン使用料金１２月" localSheetId="4">'2014年度'!$K$20</definedName>
    <definedName name="ガソリン使用料金１２月" localSheetId="5">'2015年度'!$K$20</definedName>
    <definedName name="ガソリン使用料金１２月">#REF!</definedName>
    <definedName name="ガソリン使用料金１月" localSheetId="1">'2011年度'!$M$20</definedName>
    <definedName name="ガソリン使用料金１月" localSheetId="2">'2012年度'!$L$20</definedName>
    <definedName name="ガソリン使用料金１月" localSheetId="3">'2013年度'!$L$20</definedName>
    <definedName name="ガソリン使用料金１月" localSheetId="4">'2014年度'!$L$20</definedName>
    <definedName name="ガソリン使用料金１月" localSheetId="5">'2015年度'!$L$20</definedName>
    <definedName name="ガソリン使用料金１月">#REF!</definedName>
    <definedName name="ガソリン使用料金２月" localSheetId="1">'2011年度'!$N$20</definedName>
    <definedName name="ガソリン使用料金２月" localSheetId="2">'2012年度'!$M$20</definedName>
    <definedName name="ガソリン使用料金２月" localSheetId="3">'2013年度'!$M$20</definedName>
    <definedName name="ガソリン使用料金２月" localSheetId="4">'2014年度'!$M$20</definedName>
    <definedName name="ガソリン使用料金２月" localSheetId="5">'2015年度'!$M$20</definedName>
    <definedName name="ガソリン使用料金２月">#REF!</definedName>
    <definedName name="ガソリン使用料金３月" localSheetId="1">'2011年度'!$O$20</definedName>
    <definedName name="ガソリン使用料金３月" localSheetId="2">'2012年度'!$N$20</definedName>
    <definedName name="ガソリン使用料金３月" localSheetId="3">'2013年度'!$N$20</definedName>
    <definedName name="ガソリン使用料金３月" localSheetId="4">'2014年度'!$N$20</definedName>
    <definedName name="ガソリン使用料金３月" localSheetId="5">'2015年度'!$N$20</definedName>
    <definedName name="ガソリン使用料金３月">#REF!</definedName>
    <definedName name="ガソリン使用料金４月" localSheetId="1">'2011年度'!$D$20</definedName>
    <definedName name="ガソリン使用料金４月" localSheetId="2">'2012年度'!$C$20</definedName>
    <definedName name="ガソリン使用料金４月" localSheetId="3">'2013年度'!$C$20</definedName>
    <definedName name="ガソリン使用料金４月" localSheetId="4">'2014年度'!$C$20</definedName>
    <definedName name="ガソリン使用料金４月" localSheetId="5">'2015年度'!$C$20</definedName>
    <definedName name="ガソリン使用料金４月">#REF!</definedName>
    <definedName name="ガソリン使用料金５月" localSheetId="1">'2011年度'!$E$20</definedName>
    <definedName name="ガソリン使用料金５月" localSheetId="2">'2012年度'!$D$20</definedName>
    <definedName name="ガソリン使用料金５月" localSheetId="3">'2013年度'!$D$20</definedName>
    <definedName name="ガソリン使用料金５月" localSheetId="4">'2014年度'!$D$20</definedName>
    <definedName name="ガソリン使用料金５月" localSheetId="5">'2015年度'!$D$20</definedName>
    <definedName name="ガソリン使用料金５月">#REF!</definedName>
    <definedName name="ガソリン使用料金６月" localSheetId="1">'2011年度'!$F$20</definedName>
    <definedName name="ガソリン使用料金６月" localSheetId="2">'2012年度'!$E$20</definedName>
    <definedName name="ガソリン使用料金６月" localSheetId="3">'2013年度'!$E$20</definedName>
    <definedName name="ガソリン使用料金６月" localSheetId="4">'2014年度'!$E$20</definedName>
    <definedName name="ガソリン使用料金６月" localSheetId="5">'2015年度'!$E$20</definedName>
    <definedName name="ガソリン使用料金６月">#REF!</definedName>
    <definedName name="ガソリン使用料金７月" localSheetId="1">'2011年度'!$G$20</definedName>
    <definedName name="ガソリン使用料金７月" localSheetId="2">'2012年度'!$F$20</definedName>
    <definedName name="ガソリン使用料金７月" localSheetId="3">'2013年度'!$F$20</definedName>
    <definedName name="ガソリン使用料金７月" localSheetId="4">'2014年度'!$F$20</definedName>
    <definedName name="ガソリン使用料金７月" localSheetId="5">'2015年度'!$F$20</definedName>
    <definedName name="ガソリン使用料金７月">#REF!</definedName>
    <definedName name="ガソリン使用料金８月" localSheetId="1">'2011年度'!$H$20</definedName>
    <definedName name="ガソリン使用料金８月" localSheetId="2">'2012年度'!$G$20</definedName>
    <definedName name="ガソリン使用料金８月" localSheetId="3">'2013年度'!$G$20</definedName>
    <definedName name="ガソリン使用料金８月" localSheetId="4">'2014年度'!$G$20</definedName>
    <definedName name="ガソリン使用料金８月" localSheetId="5">'2015年度'!$G$20</definedName>
    <definedName name="ガソリン使用料金８月">#REF!</definedName>
    <definedName name="ガソリン使用料金９月" localSheetId="1">'2011年度'!$I$20</definedName>
    <definedName name="ガソリン使用料金９月" localSheetId="2">'2012年度'!$H$20</definedName>
    <definedName name="ガソリン使用料金９月" localSheetId="3">'2013年度'!$H$20</definedName>
    <definedName name="ガソリン使用料金９月" localSheetId="4">'2014年度'!$H$20</definedName>
    <definedName name="ガソリン使用料金９月" localSheetId="5">'2015年度'!$H$20</definedName>
    <definedName name="ガソリン使用料金９月">#REF!</definedName>
    <definedName name="ガソリン使用量１０月" localSheetId="1">'2011年度'!$J$19</definedName>
    <definedName name="ガソリン使用量１０月" localSheetId="2">'2012年度'!$I$19</definedName>
    <definedName name="ガソリン使用量１０月" localSheetId="3">'2013年度'!$I$19</definedName>
    <definedName name="ガソリン使用量１０月" localSheetId="4">'2014年度'!$I$19</definedName>
    <definedName name="ガソリン使用量１０月" localSheetId="5">'2015年度'!$I$19</definedName>
    <definedName name="ガソリン使用量１０月">#REF!</definedName>
    <definedName name="ガソリン使用量１１月" localSheetId="1">'2011年度'!$K$19</definedName>
    <definedName name="ガソリン使用量１１月" localSheetId="2">'2012年度'!$J$19</definedName>
    <definedName name="ガソリン使用量１１月" localSheetId="3">'2013年度'!$J$19</definedName>
    <definedName name="ガソリン使用量１１月" localSheetId="4">'2014年度'!$J$19</definedName>
    <definedName name="ガソリン使用量１１月" localSheetId="5">'2015年度'!$J$19</definedName>
    <definedName name="ガソリン使用量１１月">#REF!</definedName>
    <definedName name="ガソリン使用量１２月" localSheetId="1">'2011年度'!$L$19</definedName>
    <definedName name="ガソリン使用量１２月" localSheetId="2">'2012年度'!$K$19</definedName>
    <definedName name="ガソリン使用量１２月" localSheetId="3">'2013年度'!$K$19</definedName>
    <definedName name="ガソリン使用量１２月" localSheetId="4">'2014年度'!$K$19</definedName>
    <definedName name="ガソリン使用量１２月" localSheetId="5">'2015年度'!$K$19</definedName>
    <definedName name="ガソリン使用量１２月">#REF!</definedName>
    <definedName name="ガソリン使用量１月" localSheetId="1">'2011年度'!$M$19</definedName>
    <definedName name="ガソリン使用量１月" localSheetId="2">'2012年度'!$L$19</definedName>
    <definedName name="ガソリン使用量１月" localSheetId="3">'2013年度'!$L$19</definedName>
    <definedName name="ガソリン使用量１月" localSheetId="4">'2014年度'!$L$19</definedName>
    <definedName name="ガソリン使用量１月" localSheetId="5">'2015年度'!$L$19</definedName>
    <definedName name="ガソリン使用量１月">#REF!</definedName>
    <definedName name="ガソリン使用量２月" localSheetId="1">'2011年度'!$N$19</definedName>
    <definedName name="ガソリン使用量２月" localSheetId="2">'2012年度'!$M$19</definedName>
    <definedName name="ガソリン使用量２月" localSheetId="3">'2013年度'!$M$19</definedName>
    <definedName name="ガソリン使用量２月" localSheetId="4">'2014年度'!$M$19</definedName>
    <definedName name="ガソリン使用量２月" localSheetId="5">'2015年度'!$M$19</definedName>
    <definedName name="ガソリン使用量２月">#REF!</definedName>
    <definedName name="ガソリン使用量３月" localSheetId="1">'2011年度'!$O$19</definedName>
    <definedName name="ガソリン使用量３月" localSheetId="2">'2012年度'!$N$19</definedName>
    <definedName name="ガソリン使用量３月" localSheetId="3">'2013年度'!$N$19</definedName>
    <definedName name="ガソリン使用量３月" localSheetId="4">'2014年度'!$N$19</definedName>
    <definedName name="ガソリン使用量３月" localSheetId="5">'2015年度'!$N$19</definedName>
    <definedName name="ガソリン使用量３月">#REF!</definedName>
    <definedName name="ガソリン使用量４月" localSheetId="1">'2011年度'!$D$19</definedName>
    <definedName name="ガソリン使用量４月" localSheetId="2">'2012年度'!$C$19</definedName>
    <definedName name="ガソリン使用量４月" localSheetId="3">'2013年度'!$C$19</definedName>
    <definedName name="ガソリン使用量４月" localSheetId="4">'2014年度'!$C$19</definedName>
    <definedName name="ガソリン使用量４月" localSheetId="5">'2015年度'!$C$19</definedName>
    <definedName name="ガソリン使用量４月">#REF!</definedName>
    <definedName name="ガソリン使用量５月" localSheetId="1">'2011年度'!$E$19</definedName>
    <definedName name="ガソリン使用量５月" localSheetId="2">'2012年度'!$D$19</definedName>
    <definedName name="ガソリン使用量５月" localSheetId="3">'2013年度'!$D$19</definedName>
    <definedName name="ガソリン使用量５月" localSheetId="4">'2014年度'!$D$19</definedName>
    <definedName name="ガソリン使用量５月" localSheetId="5">'2015年度'!$D$19</definedName>
    <definedName name="ガソリン使用量５月">#REF!</definedName>
    <definedName name="ガソリン使用量６月" localSheetId="1">'2011年度'!$F$19</definedName>
    <definedName name="ガソリン使用量６月" localSheetId="2">'2012年度'!$E$19</definedName>
    <definedName name="ガソリン使用量６月" localSheetId="3">'2013年度'!$E$19</definedName>
    <definedName name="ガソリン使用量６月" localSheetId="4">'2014年度'!$E$19</definedName>
    <definedName name="ガソリン使用量６月" localSheetId="5">'2015年度'!$E$19</definedName>
    <definedName name="ガソリン使用量６月">#REF!</definedName>
    <definedName name="ガソリン使用量７月" localSheetId="1">'2011年度'!$G$19</definedName>
    <definedName name="ガソリン使用量７月" localSheetId="2">'2012年度'!$F$19</definedName>
    <definedName name="ガソリン使用量７月" localSheetId="3">'2013年度'!$F$19</definedName>
    <definedName name="ガソリン使用量７月" localSheetId="4">'2014年度'!$F$19</definedName>
    <definedName name="ガソリン使用量７月" localSheetId="5">'2015年度'!$F$19</definedName>
    <definedName name="ガソリン使用量７月">#REF!</definedName>
    <definedName name="ガソリン使用量８月" localSheetId="1">'2011年度'!$H$19</definedName>
    <definedName name="ガソリン使用量８月" localSheetId="2">'2012年度'!$G$19</definedName>
    <definedName name="ガソリン使用量８月" localSheetId="3">'2013年度'!$G$19</definedName>
    <definedName name="ガソリン使用量８月" localSheetId="4">'2014年度'!$G$19</definedName>
    <definedName name="ガソリン使用量８月" localSheetId="5">'2015年度'!$G$19</definedName>
    <definedName name="ガソリン使用量８月">#REF!</definedName>
    <definedName name="ガソリン使用量９月" localSheetId="1">'2011年度'!$I$19</definedName>
    <definedName name="ガソリン使用量９月" localSheetId="2">'2012年度'!$H$19</definedName>
    <definedName name="ガソリン使用量９月" localSheetId="3">'2013年度'!$H$19</definedName>
    <definedName name="ガソリン使用量９月" localSheetId="4">'2014年度'!$H$19</definedName>
    <definedName name="ガソリン使用量９月" localSheetId="5">'2015年度'!$H$19</definedName>
    <definedName name="ガソリン使用量９月">#REF!</definedName>
    <definedName name="ガソリン単位発熱量" localSheetId="1">'2011年度'!$S$19</definedName>
    <definedName name="ガソリン単位発熱量" localSheetId="2">'2012年度'!$R$19</definedName>
    <definedName name="ガソリン単位発熱量" localSheetId="3">'2013年度'!$R$19</definedName>
    <definedName name="ガソリン単位発熱量" localSheetId="4">'2014年度'!$R$19</definedName>
    <definedName name="ガソリン単位発熱量" localSheetId="5">'2015年度'!$R$19</definedName>
    <definedName name="ガソリン単位発熱量">#REF!</definedName>
    <definedName name="ガソリン排出係数" localSheetId="1">'2011年度'!$R$19</definedName>
    <definedName name="ガソリン排出係数" localSheetId="2">'2012年度'!$Q$19</definedName>
    <definedName name="ガソリン排出係数" localSheetId="3">'2013年度'!$Q$19</definedName>
    <definedName name="ガソリン排出係数" localSheetId="4">'2014年度'!$Q$19</definedName>
    <definedName name="ガソリン排出係数" localSheetId="5">'2015年度'!$Q$19</definedName>
    <definedName name="ガソリン排出係数">#REF!</definedName>
    <definedName name="グラフ項目" localSheetId="1">'2011年度'!$D$4</definedName>
    <definedName name="グラフ項目">'2012年度'!$D$4</definedName>
    <definedName name="その他の一般廃棄物排出量１０月" localSheetId="1">'2011年度'!$J$35</definedName>
    <definedName name="その他の一般廃棄物排出量１０月" localSheetId="2">'2012年度'!$I$32</definedName>
    <definedName name="その他の一般廃棄物排出量１０月" localSheetId="3">'2013年度'!$I$32</definedName>
    <definedName name="その他の一般廃棄物排出量１０月" localSheetId="4">'2014年度'!$I$32</definedName>
    <definedName name="その他の一般廃棄物排出量１０月" localSheetId="5">'2015年度'!$I$32</definedName>
    <definedName name="その他の一般廃棄物排出量１０月">#REF!</definedName>
    <definedName name="その他の一般廃棄物排出量１１月" localSheetId="1">'2011年度'!$K$35</definedName>
    <definedName name="その他の一般廃棄物排出量１１月" localSheetId="2">'2012年度'!$J$32</definedName>
    <definedName name="その他の一般廃棄物排出量１１月" localSheetId="3">'2013年度'!$J$32</definedName>
    <definedName name="その他の一般廃棄物排出量１１月" localSheetId="4">'2014年度'!$J$32</definedName>
    <definedName name="その他の一般廃棄物排出量１１月" localSheetId="5">'2015年度'!$J$32</definedName>
    <definedName name="その他の一般廃棄物排出量１１月">#REF!</definedName>
    <definedName name="その他の一般廃棄物排出量１２月" localSheetId="1">'2011年度'!$L$35</definedName>
    <definedName name="その他の一般廃棄物排出量１２月" localSheetId="2">'2012年度'!$K$32</definedName>
    <definedName name="その他の一般廃棄物排出量１２月" localSheetId="3">'2013年度'!$K$32</definedName>
    <definedName name="その他の一般廃棄物排出量１２月" localSheetId="4">'2014年度'!$K$32</definedName>
    <definedName name="その他の一般廃棄物排出量１２月" localSheetId="5">'2015年度'!$K$32</definedName>
    <definedName name="その他の一般廃棄物排出量１２月">#REF!</definedName>
    <definedName name="その他の一般廃棄物排出量１月" localSheetId="1">'2011年度'!$M$35</definedName>
    <definedName name="その他の一般廃棄物排出量１月" localSheetId="2">'2012年度'!$L$32</definedName>
    <definedName name="その他の一般廃棄物排出量１月" localSheetId="3">'2013年度'!$L$32</definedName>
    <definedName name="その他の一般廃棄物排出量１月" localSheetId="4">'2014年度'!$L$32</definedName>
    <definedName name="その他の一般廃棄物排出量１月" localSheetId="5">'2015年度'!$L$32</definedName>
    <definedName name="その他の一般廃棄物排出量１月">#REF!</definedName>
    <definedName name="その他の一般廃棄物排出量２月" localSheetId="1">'2011年度'!$N$35</definedName>
    <definedName name="その他の一般廃棄物排出量２月" localSheetId="2">'2012年度'!$M$32</definedName>
    <definedName name="その他の一般廃棄物排出量２月" localSheetId="3">'2013年度'!$M$32</definedName>
    <definedName name="その他の一般廃棄物排出量２月" localSheetId="4">'2014年度'!$M$32</definedName>
    <definedName name="その他の一般廃棄物排出量２月" localSheetId="5">'2015年度'!$M$32</definedName>
    <definedName name="その他の一般廃棄物排出量２月">#REF!</definedName>
    <definedName name="その他の一般廃棄物排出量３月" localSheetId="1">'2011年度'!$O$35</definedName>
    <definedName name="その他の一般廃棄物排出量３月" localSheetId="2">'2012年度'!$N$32</definedName>
    <definedName name="その他の一般廃棄物排出量３月" localSheetId="3">'2013年度'!$N$32</definedName>
    <definedName name="その他の一般廃棄物排出量３月" localSheetId="4">'2014年度'!$N$32</definedName>
    <definedName name="その他の一般廃棄物排出量３月" localSheetId="5">'2015年度'!$N$32</definedName>
    <definedName name="その他の一般廃棄物排出量３月">#REF!</definedName>
    <definedName name="その他の一般廃棄物排出量４月" localSheetId="1">'2011年度'!$D$35</definedName>
    <definedName name="その他の一般廃棄物排出量４月" localSheetId="2">'2012年度'!$C$32</definedName>
    <definedName name="その他の一般廃棄物排出量４月" localSheetId="3">'2013年度'!$C$32</definedName>
    <definedName name="その他の一般廃棄物排出量４月" localSheetId="4">'2014年度'!$C$32</definedName>
    <definedName name="その他の一般廃棄物排出量４月" localSheetId="5">'2015年度'!$C$32</definedName>
    <definedName name="その他の一般廃棄物排出量４月">#REF!</definedName>
    <definedName name="その他の一般廃棄物排出量５月" localSheetId="1">'2011年度'!$E$35</definedName>
    <definedName name="その他の一般廃棄物排出量５月" localSheetId="2">'2012年度'!$D$32</definedName>
    <definedName name="その他の一般廃棄物排出量５月" localSheetId="3">'2013年度'!$D$32</definedName>
    <definedName name="その他の一般廃棄物排出量５月" localSheetId="4">'2014年度'!$D$32</definedName>
    <definedName name="その他の一般廃棄物排出量５月" localSheetId="5">'2015年度'!$D$32</definedName>
    <definedName name="その他の一般廃棄物排出量５月">#REF!</definedName>
    <definedName name="その他の一般廃棄物排出量６月" localSheetId="1">'2011年度'!$F$35</definedName>
    <definedName name="その他の一般廃棄物排出量６月" localSheetId="2">'2012年度'!$E$32</definedName>
    <definedName name="その他の一般廃棄物排出量６月" localSheetId="3">'2013年度'!$E$32</definedName>
    <definedName name="その他の一般廃棄物排出量６月" localSheetId="4">'2014年度'!$E$32</definedName>
    <definedName name="その他の一般廃棄物排出量６月" localSheetId="5">'2015年度'!$E$32</definedName>
    <definedName name="その他の一般廃棄物排出量６月">#REF!</definedName>
    <definedName name="その他の一般廃棄物排出量７月" localSheetId="1">'2011年度'!$G$35</definedName>
    <definedName name="その他の一般廃棄物排出量７月" localSheetId="2">'2012年度'!$F$32</definedName>
    <definedName name="その他の一般廃棄物排出量７月" localSheetId="3">'2013年度'!$F$32</definedName>
    <definedName name="その他の一般廃棄物排出量７月" localSheetId="4">'2014年度'!$F$32</definedName>
    <definedName name="その他の一般廃棄物排出量７月" localSheetId="5">'2015年度'!$F$32</definedName>
    <definedName name="その他の一般廃棄物排出量７月">#REF!</definedName>
    <definedName name="その他の一般廃棄物排出量８月" localSheetId="1">'2011年度'!$H$35</definedName>
    <definedName name="その他の一般廃棄物排出量８月" localSheetId="2">'2012年度'!$G$32</definedName>
    <definedName name="その他の一般廃棄物排出量８月" localSheetId="3">'2013年度'!$G$32</definedName>
    <definedName name="その他の一般廃棄物排出量８月" localSheetId="4">'2014年度'!$G$32</definedName>
    <definedName name="その他の一般廃棄物排出量８月" localSheetId="5">'2015年度'!$G$32</definedName>
    <definedName name="その他の一般廃棄物排出量８月">#REF!</definedName>
    <definedName name="その他の一般廃棄物排出量９月" localSheetId="1">'2011年度'!$I$35</definedName>
    <definedName name="その他の一般廃棄物排出量９月" localSheetId="2">'2012年度'!$H$32</definedName>
    <definedName name="その他の一般廃棄物排出量９月" localSheetId="3">'2013年度'!$H$32</definedName>
    <definedName name="その他の一般廃棄物排出量９月" localSheetId="4">'2014年度'!$H$32</definedName>
    <definedName name="その他の一般廃棄物排出量９月" localSheetId="5">'2015年度'!$H$32</definedName>
    <definedName name="その他の一般廃棄物排出量９月">#REF!</definedName>
    <definedName name="その他水使用量１０月" localSheetId="1">'2011年度'!$J$31</definedName>
    <definedName name="その他水使用量１０月" localSheetId="2">'2012年度'!$I$29</definedName>
    <definedName name="その他水使用量１０月" localSheetId="3">'2013年度'!$I$29</definedName>
    <definedName name="その他水使用量１０月" localSheetId="4">'2014年度'!$I$29</definedName>
    <definedName name="その他水使用量１０月" localSheetId="5">'2015年度'!$I$29</definedName>
    <definedName name="その他水使用量１０月">#REF!</definedName>
    <definedName name="その他水使用量１１月" localSheetId="1">'2011年度'!$K$31</definedName>
    <definedName name="その他水使用量１１月" localSheetId="2">'2012年度'!$J$29</definedName>
    <definedName name="その他水使用量１１月" localSheetId="3">'2013年度'!$J$29</definedName>
    <definedName name="その他水使用量１１月" localSheetId="4">'2014年度'!$J$29</definedName>
    <definedName name="その他水使用量１１月" localSheetId="5">'2015年度'!$J$29</definedName>
    <definedName name="その他水使用量１１月">#REF!</definedName>
    <definedName name="その他水使用量１２月" localSheetId="1">'2011年度'!$L$31</definedName>
    <definedName name="その他水使用量１２月" localSheetId="2">'2012年度'!$K$29</definedName>
    <definedName name="その他水使用量１２月" localSheetId="3">'2013年度'!$K$29</definedName>
    <definedName name="その他水使用量１２月" localSheetId="4">'2014年度'!$K$29</definedName>
    <definedName name="その他水使用量１２月" localSheetId="5">'2015年度'!$K$29</definedName>
    <definedName name="その他水使用量１２月">#REF!</definedName>
    <definedName name="その他水使用量１月" localSheetId="1">'2011年度'!$M$31</definedName>
    <definedName name="その他水使用量１月" localSheetId="2">'2012年度'!$L$29</definedName>
    <definedName name="その他水使用量１月" localSheetId="3">'2013年度'!$L$29</definedName>
    <definedName name="その他水使用量１月" localSheetId="4">'2014年度'!$L$29</definedName>
    <definedName name="その他水使用量１月" localSheetId="5">'2015年度'!$L$29</definedName>
    <definedName name="その他水使用量１月">#REF!</definedName>
    <definedName name="その他水使用量２月" localSheetId="1">'2011年度'!$N$31</definedName>
    <definedName name="その他水使用量２月" localSheetId="2">'2012年度'!$M$29</definedName>
    <definedName name="その他水使用量２月" localSheetId="3">'2013年度'!$M$29</definedName>
    <definedName name="その他水使用量２月" localSheetId="4">'2014年度'!$M$29</definedName>
    <definedName name="その他水使用量２月" localSheetId="5">'2015年度'!$M$29</definedName>
    <definedName name="その他水使用量２月">#REF!</definedName>
    <definedName name="その他水使用量３月" localSheetId="1">'2011年度'!$O$31</definedName>
    <definedName name="その他水使用量３月" localSheetId="2">'2012年度'!$N$29</definedName>
    <definedName name="その他水使用量３月" localSheetId="3">'2013年度'!$N$29</definedName>
    <definedName name="その他水使用量３月" localSheetId="4">'2014年度'!$N$29</definedName>
    <definedName name="その他水使用量３月" localSheetId="5">'2015年度'!$N$29</definedName>
    <definedName name="その他水使用量３月">#REF!</definedName>
    <definedName name="その他水使用量４月" localSheetId="1">'2011年度'!$D$31</definedName>
    <definedName name="その他水使用量４月" localSheetId="2">'2012年度'!$C$29</definedName>
    <definedName name="その他水使用量４月" localSheetId="3">'2013年度'!$C$29</definedName>
    <definedName name="その他水使用量４月" localSheetId="4">'2014年度'!$C$29</definedName>
    <definedName name="その他水使用量４月" localSheetId="5">'2015年度'!$C$29</definedName>
    <definedName name="その他水使用量４月">#REF!</definedName>
    <definedName name="その他水使用量５月" localSheetId="1">'2011年度'!$E$31</definedName>
    <definedName name="その他水使用量５月" localSheetId="2">'2012年度'!$D$29</definedName>
    <definedName name="その他水使用量５月" localSheetId="3">'2013年度'!$D$29</definedName>
    <definedName name="その他水使用量５月" localSheetId="4">'2014年度'!$D$29</definedName>
    <definedName name="その他水使用量５月" localSheetId="5">'2015年度'!$D$29</definedName>
    <definedName name="その他水使用量５月">#REF!</definedName>
    <definedName name="その他水使用量６月" localSheetId="1">'2011年度'!$F$31</definedName>
    <definedName name="その他水使用量６月" localSheetId="2">'2012年度'!$E$29</definedName>
    <definedName name="その他水使用量６月" localSheetId="3">'2013年度'!$E$29</definedName>
    <definedName name="その他水使用量６月" localSheetId="4">'2014年度'!$E$29</definedName>
    <definedName name="その他水使用量６月" localSheetId="5">'2015年度'!$E$29</definedName>
    <definedName name="その他水使用量６月">#REF!</definedName>
    <definedName name="その他水使用量７月" localSheetId="1">'2011年度'!$G$31</definedName>
    <definedName name="その他水使用量７月" localSheetId="2">'2012年度'!$F$29</definedName>
    <definedName name="その他水使用量７月" localSheetId="3">'2013年度'!$F$29</definedName>
    <definedName name="その他水使用量７月" localSheetId="4">'2014年度'!$F$29</definedName>
    <definedName name="その他水使用量７月" localSheetId="5">'2015年度'!$F$29</definedName>
    <definedName name="その他水使用量７月">#REF!</definedName>
    <definedName name="その他水使用量８月" localSheetId="1">'2011年度'!$H$31</definedName>
    <definedName name="その他水使用量８月" localSheetId="2">'2012年度'!$G$29</definedName>
    <definedName name="その他水使用量８月" localSheetId="3">'2013年度'!$G$29</definedName>
    <definedName name="その他水使用量８月" localSheetId="4">'2014年度'!$G$29</definedName>
    <definedName name="その他水使用量８月" localSheetId="5">'2015年度'!$G$29</definedName>
    <definedName name="その他水使用量８月">#REF!</definedName>
    <definedName name="その他水使用量９月" localSheetId="1">'2011年度'!$I$31</definedName>
    <definedName name="その他水使用量９月" localSheetId="2">'2012年度'!$H$29</definedName>
    <definedName name="その他水使用量９月" localSheetId="3">'2013年度'!$H$29</definedName>
    <definedName name="その他水使用量９月" localSheetId="4">'2014年度'!$H$29</definedName>
    <definedName name="その他水使用量９月" localSheetId="5">'2015年度'!$H$29</definedName>
    <definedName name="その他水使用量９月">#REF!</definedName>
    <definedName name="液化石油ガス_LPG_使用料金１０月" localSheetId="1">'2011年度'!$J$18</definedName>
    <definedName name="液化石油ガス_LPG_使用料金１０月" localSheetId="2">'2012年度'!$I$18</definedName>
    <definedName name="液化石油ガス_LPG_使用料金１０月" localSheetId="3">'2013年度'!$I$18</definedName>
    <definedName name="液化石油ガス_LPG_使用料金１０月" localSheetId="4">'2014年度'!$I$18</definedName>
    <definedName name="液化石油ガス_LPG_使用料金１０月" localSheetId="5">'2015年度'!$I$18</definedName>
    <definedName name="液化石油ガス_LPG_使用料金１０月">#REF!</definedName>
    <definedName name="液化石油ガス_LPG_使用料金１１月" localSheetId="1">'2011年度'!$K$18</definedName>
    <definedName name="液化石油ガス_LPG_使用料金１１月" localSheetId="2">'2012年度'!$J$18</definedName>
    <definedName name="液化石油ガス_LPG_使用料金１１月" localSheetId="3">'2013年度'!$J$18</definedName>
    <definedName name="液化石油ガス_LPG_使用料金１１月" localSheetId="4">'2014年度'!$J$18</definedName>
    <definedName name="液化石油ガス_LPG_使用料金１１月" localSheetId="5">'2015年度'!$J$18</definedName>
    <definedName name="液化石油ガス_LPG_使用料金１１月">#REF!</definedName>
    <definedName name="液化石油ガス_LPG_使用料金１２月" localSheetId="1">'2011年度'!$L$18</definedName>
    <definedName name="液化石油ガス_LPG_使用料金１２月" localSheetId="2">'2012年度'!$K$18</definedName>
    <definedName name="液化石油ガス_LPG_使用料金１２月" localSheetId="3">'2013年度'!$K$18</definedName>
    <definedName name="液化石油ガス_LPG_使用料金１２月" localSheetId="4">'2014年度'!$K$18</definedName>
    <definedName name="液化石油ガス_LPG_使用料金１２月" localSheetId="5">'2015年度'!$K$18</definedName>
    <definedName name="液化石油ガス_LPG_使用料金１２月">#REF!</definedName>
    <definedName name="液化石油ガス_LPG_使用料金１月" localSheetId="1">'2011年度'!$M$18</definedName>
    <definedName name="液化石油ガス_LPG_使用料金１月" localSheetId="2">'2012年度'!$L$18</definedName>
    <definedName name="液化石油ガス_LPG_使用料金１月" localSheetId="3">'2013年度'!$L$18</definedName>
    <definedName name="液化石油ガス_LPG_使用料金１月" localSheetId="4">'2014年度'!$L$18</definedName>
    <definedName name="液化石油ガス_LPG_使用料金１月" localSheetId="5">'2015年度'!$L$18</definedName>
    <definedName name="液化石油ガス_LPG_使用料金１月">#REF!</definedName>
    <definedName name="液化石油ガス_LPG_使用料金２月" localSheetId="1">'2011年度'!$N$18</definedName>
    <definedName name="液化石油ガス_LPG_使用料金２月" localSheetId="2">'2012年度'!$M$18</definedName>
    <definedName name="液化石油ガス_LPG_使用料金２月" localSheetId="3">'2013年度'!$M$18</definedName>
    <definedName name="液化石油ガス_LPG_使用料金２月" localSheetId="4">'2014年度'!$M$18</definedName>
    <definedName name="液化石油ガス_LPG_使用料金２月" localSheetId="5">'2015年度'!$M$18</definedName>
    <definedName name="液化石油ガス_LPG_使用料金２月">#REF!</definedName>
    <definedName name="液化石油ガス_LPG_使用料金３月" localSheetId="1">'2011年度'!$O$18</definedName>
    <definedName name="液化石油ガス_LPG_使用料金３月" localSheetId="2">'2012年度'!$N$18</definedName>
    <definedName name="液化石油ガス_LPG_使用料金３月" localSheetId="3">'2013年度'!$N$18</definedName>
    <definedName name="液化石油ガス_LPG_使用料金３月" localSheetId="4">'2014年度'!$N$18</definedName>
    <definedName name="液化石油ガス_LPG_使用料金３月" localSheetId="5">'2015年度'!$N$18</definedName>
    <definedName name="液化石油ガス_LPG_使用料金３月">#REF!</definedName>
    <definedName name="液化石油ガス_LPG_使用料金４月" localSheetId="1">'2011年度'!$D$18</definedName>
    <definedName name="液化石油ガス_LPG_使用料金４月" localSheetId="2">'2012年度'!$C$18</definedName>
    <definedName name="液化石油ガス_LPG_使用料金４月" localSheetId="3">'2013年度'!$C$18</definedName>
    <definedName name="液化石油ガス_LPG_使用料金４月" localSheetId="4">'2014年度'!$C$18</definedName>
    <definedName name="液化石油ガス_LPG_使用料金４月" localSheetId="5">'2015年度'!$C$18</definedName>
    <definedName name="液化石油ガス_LPG_使用料金４月">#REF!</definedName>
    <definedName name="液化石油ガス_LPG_使用料金５月" localSheetId="1">'2011年度'!$E$18</definedName>
    <definedName name="液化石油ガス_LPG_使用料金５月" localSheetId="2">'2012年度'!$D$18</definedName>
    <definedName name="液化石油ガス_LPG_使用料金５月" localSheetId="3">'2013年度'!$D$18</definedName>
    <definedName name="液化石油ガス_LPG_使用料金５月" localSheetId="4">'2014年度'!$D$18</definedName>
    <definedName name="液化石油ガス_LPG_使用料金５月" localSheetId="5">'2015年度'!$D$18</definedName>
    <definedName name="液化石油ガス_LPG_使用料金５月">#REF!</definedName>
    <definedName name="液化石油ガス_LPG_使用料金６月" localSheetId="1">'2011年度'!$F$18</definedName>
    <definedName name="液化石油ガス_LPG_使用料金６月" localSheetId="2">'2012年度'!$E$18</definedName>
    <definedName name="液化石油ガス_LPG_使用料金６月" localSheetId="3">'2013年度'!$E$18</definedName>
    <definedName name="液化石油ガス_LPG_使用料金６月" localSheetId="4">'2014年度'!$E$18</definedName>
    <definedName name="液化石油ガス_LPG_使用料金６月" localSheetId="5">'2015年度'!$E$18</definedName>
    <definedName name="液化石油ガス_LPG_使用料金６月">#REF!</definedName>
    <definedName name="液化石油ガス_LPG_使用料金７月" localSheetId="1">'2011年度'!$G$18</definedName>
    <definedName name="液化石油ガス_LPG_使用料金７月" localSheetId="2">'2012年度'!$F$18</definedName>
    <definedName name="液化石油ガス_LPG_使用料金７月" localSheetId="3">'2013年度'!$F$18</definedName>
    <definedName name="液化石油ガス_LPG_使用料金７月" localSheetId="4">'2014年度'!$F$18</definedName>
    <definedName name="液化石油ガス_LPG_使用料金７月" localSheetId="5">'2015年度'!$F$18</definedName>
    <definedName name="液化石油ガス_LPG_使用料金７月">#REF!</definedName>
    <definedName name="液化石油ガス_LPG_使用料金８月" localSheetId="1">'2011年度'!$H$18</definedName>
    <definedName name="液化石油ガス_LPG_使用料金８月" localSheetId="2">'2012年度'!$G$18</definedName>
    <definedName name="液化石油ガス_LPG_使用料金８月" localSheetId="3">'2013年度'!$G$18</definedName>
    <definedName name="液化石油ガス_LPG_使用料金８月" localSheetId="4">'2014年度'!$G$18</definedName>
    <definedName name="液化石油ガス_LPG_使用料金８月" localSheetId="5">'2015年度'!$G$18</definedName>
    <definedName name="液化石油ガス_LPG_使用料金８月">#REF!</definedName>
    <definedName name="液化石油ガス_LPG_使用料金９月" localSheetId="1">'2011年度'!$I$18</definedName>
    <definedName name="液化石油ガス_LPG_使用料金９月" localSheetId="2">'2012年度'!$H$18</definedName>
    <definedName name="液化石油ガス_LPG_使用料金９月" localSheetId="3">'2013年度'!$H$18</definedName>
    <definedName name="液化石油ガス_LPG_使用料金９月" localSheetId="4">'2014年度'!$H$18</definedName>
    <definedName name="液化石油ガス_LPG_使用料金９月" localSheetId="5">'2015年度'!$H$18</definedName>
    <definedName name="液化石油ガス_LPG_使用料金９月">#REF!</definedName>
    <definedName name="液化石油ガス_LPG_使用量１０月" localSheetId="1">'2011年度'!$J$17</definedName>
    <definedName name="液化石油ガス_LPG_使用量１０月" localSheetId="2">'2012年度'!$I$17</definedName>
    <definedName name="液化石油ガス_LPG_使用量１０月" localSheetId="3">'2013年度'!$I$17</definedName>
    <definedName name="液化石油ガス_LPG_使用量１０月" localSheetId="4">'2014年度'!$I$17</definedName>
    <definedName name="液化石油ガス_LPG_使用量１０月" localSheetId="5">'2015年度'!$I$17</definedName>
    <definedName name="液化石油ガス_LPG_使用量１０月">#REF!</definedName>
    <definedName name="液化石油ガス_LPG_使用量１１月" localSheetId="1">'2011年度'!$K$17</definedName>
    <definedName name="液化石油ガス_LPG_使用量１１月" localSheetId="2">'2012年度'!$J$17</definedName>
    <definedName name="液化石油ガス_LPG_使用量１１月" localSheetId="3">'2013年度'!$J$17</definedName>
    <definedName name="液化石油ガス_LPG_使用量１１月" localSheetId="4">'2014年度'!$J$17</definedName>
    <definedName name="液化石油ガス_LPG_使用量１１月" localSheetId="5">'2015年度'!$J$17</definedName>
    <definedName name="液化石油ガス_LPG_使用量１１月">#REF!</definedName>
    <definedName name="液化石油ガス_LPG_使用量１２月" localSheetId="1">'2011年度'!$L$17</definedName>
    <definedName name="液化石油ガス_LPG_使用量１２月" localSheetId="2">'2012年度'!$K$17</definedName>
    <definedName name="液化石油ガス_LPG_使用量１２月" localSheetId="3">'2013年度'!$K$17</definedName>
    <definedName name="液化石油ガス_LPG_使用量１２月" localSheetId="4">'2014年度'!$K$17</definedName>
    <definedName name="液化石油ガス_LPG_使用量１２月" localSheetId="5">'2015年度'!$K$17</definedName>
    <definedName name="液化石油ガス_LPG_使用量１２月">#REF!</definedName>
    <definedName name="液化石油ガス_LPG_使用量１月" localSheetId="1">'2011年度'!$M$17</definedName>
    <definedName name="液化石油ガス_LPG_使用量１月" localSheetId="2">'2012年度'!$L$17</definedName>
    <definedName name="液化石油ガス_LPG_使用量１月" localSheetId="3">'2013年度'!$L$17</definedName>
    <definedName name="液化石油ガス_LPG_使用量１月" localSheetId="4">'2014年度'!$L$17</definedName>
    <definedName name="液化石油ガス_LPG_使用量１月" localSheetId="5">'2015年度'!$L$17</definedName>
    <definedName name="液化石油ガス_LPG_使用量１月">#REF!</definedName>
    <definedName name="液化石油ガス_LPG_使用量２月" localSheetId="1">'2011年度'!$N$17</definedName>
    <definedName name="液化石油ガス_LPG_使用量２月" localSheetId="2">'2012年度'!$M$17</definedName>
    <definedName name="液化石油ガス_LPG_使用量２月" localSheetId="3">'2013年度'!$M$17</definedName>
    <definedName name="液化石油ガス_LPG_使用量２月" localSheetId="4">'2014年度'!$M$17</definedName>
    <definedName name="液化石油ガス_LPG_使用量２月" localSheetId="5">'2015年度'!$M$17</definedName>
    <definedName name="液化石油ガス_LPG_使用量２月">#REF!</definedName>
    <definedName name="液化石油ガス_LPG_使用量３月" localSheetId="1">'2011年度'!$O$17</definedName>
    <definedName name="液化石油ガス_LPG_使用量３月" localSheetId="2">'2012年度'!$N$17</definedName>
    <definedName name="液化石油ガス_LPG_使用量３月" localSheetId="3">'2013年度'!$N$17</definedName>
    <definedName name="液化石油ガス_LPG_使用量３月" localSheetId="4">'2014年度'!$N$17</definedName>
    <definedName name="液化石油ガス_LPG_使用量３月" localSheetId="5">'2015年度'!$N$17</definedName>
    <definedName name="液化石油ガス_LPG_使用量３月">#REF!</definedName>
    <definedName name="液化石油ガス_LPG_使用量４月" localSheetId="1">'2011年度'!$D$17</definedName>
    <definedName name="液化石油ガス_LPG_使用量４月" localSheetId="2">'2012年度'!$C$17</definedName>
    <definedName name="液化石油ガス_LPG_使用量４月" localSheetId="3">'2013年度'!$C$17</definedName>
    <definedName name="液化石油ガス_LPG_使用量４月" localSheetId="4">'2014年度'!$C$17</definedName>
    <definedName name="液化石油ガス_LPG_使用量４月" localSheetId="5">'2015年度'!$C$17</definedName>
    <definedName name="液化石油ガス_LPG_使用量４月">#REF!</definedName>
    <definedName name="液化石油ガス_LPG_使用量５月" localSheetId="1">'2011年度'!$E$17</definedName>
    <definedName name="液化石油ガス_LPG_使用量５月" localSheetId="2">'2012年度'!$D$17</definedName>
    <definedName name="液化石油ガス_LPG_使用量５月" localSheetId="3">'2013年度'!$D$17</definedName>
    <definedName name="液化石油ガス_LPG_使用量５月" localSheetId="4">'2014年度'!$D$17</definedName>
    <definedName name="液化石油ガス_LPG_使用量５月" localSheetId="5">'2015年度'!$D$17</definedName>
    <definedName name="液化石油ガス_LPG_使用量５月">#REF!</definedName>
    <definedName name="液化石油ガス_LPG_使用量６月" localSheetId="1">'2011年度'!$F$17</definedName>
    <definedName name="液化石油ガス_LPG_使用量６月" localSheetId="2">'2012年度'!$E$17</definedName>
    <definedName name="液化石油ガス_LPG_使用量６月" localSheetId="3">'2013年度'!$E$17</definedName>
    <definedName name="液化石油ガス_LPG_使用量６月" localSheetId="4">'2014年度'!$E$17</definedName>
    <definedName name="液化石油ガス_LPG_使用量６月" localSheetId="5">'2015年度'!$E$17</definedName>
    <definedName name="液化石油ガス_LPG_使用量６月">#REF!</definedName>
    <definedName name="液化石油ガス_LPG_使用量７月" localSheetId="1">'2011年度'!$G$17</definedName>
    <definedName name="液化石油ガス_LPG_使用量７月" localSheetId="2">'2012年度'!$F$17</definedName>
    <definedName name="液化石油ガス_LPG_使用量７月" localSheetId="3">'2013年度'!$F$17</definedName>
    <definedName name="液化石油ガス_LPG_使用量７月" localSheetId="4">'2014年度'!$F$17</definedName>
    <definedName name="液化石油ガス_LPG_使用量７月" localSheetId="5">'2015年度'!$F$17</definedName>
    <definedName name="液化石油ガス_LPG_使用量７月">#REF!</definedName>
    <definedName name="液化石油ガス_LPG_使用量８月" localSheetId="1">'2011年度'!$H$17</definedName>
    <definedName name="液化石油ガス_LPG_使用量８月" localSheetId="2">'2012年度'!$G$17</definedName>
    <definedName name="液化石油ガス_LPG_使用量８月" localSheetId="3">'2013年度'!$G$17</definedName>
    <definedName name="液化石油ガス_LPG_使用量８月" localSheetId="4">'2014年度'!$G$17</definedName>
    <definedName name="液化石油ガス_LPG_使用量８月" localSheetId="5">'2015年度'!$G$17</definedName>
    <definedName name="液化石油ガス_LPG_使用量８月">#REF!</definedName>
    <definedName name="液化石油ガス_LPG_使用量９月" localSheetId="1">'2011年度'!$I$17</definedName>
    <definedName name="液化石油ガス_LPG_使用量９月" localSheetId="2">'2012年度'!$H$17</definedName>
    <definedName name="液化石油ガス_LPG_使用量９月" localSheetId="3">'2013年度'!$H$17</definedName>
    <definedName name="液化石油ガス_LPG_使用量９月" localSheetId="4">'2014年度'!$H$17</definedName>
    <definedName name="液化石油ガス_LPG_使用量９月" localSheetId="5">'2015年度'!$H$17</definedName>
    <definedName name="液化石油ガス_LPG_使用量９月">#REF!</definedName>
    <definedName name="液化石油ガス_LPG_単位発熱量" localSheetId="1">'2011年度'!$S$17</definedName>
    <definedName name="液化石油ガス_LPG_単位発熱量" localSheetId="2">'2012年度'!$R$17</definedName>
    <definedName name="液化石油ガス_LPG_単位発熱量" localSheetId="3">'2013年度'!$R$17</definedName>
    <definedName name="液化石油ガス_LPG_単位発熱量" localSheetId="4">'2014年度'!$R$17</definedName>
    <definedName name="液化石油ガス_LPG_単位発熱量" localSheetId="5">'2015年度'!$R$17</definedName>
    <definedName name="液化石油ガス_LPG_単位発熱量">#REF!</definedName>
    <definedName name="液化石油ガス_LPG_排出係数" localSheetId="1">'2011年度'!$R$17</definedName>
    <definedName name="液化石油ガス_LPG_排出係数" localSheetId="2">'2012年度'!$Q$17</definedName>
    <definedName name="液化石油ガス_LPG_排出係数" localSheetId="3">'2013年度'!$Q$17</definedName>
    <definedName name="液化石油ガス_LPG_排出係数" localSheetId="4">'2014年度'!$Q$17</definedName>
    <definedName name="液化石油ガス_LPG_排出係数" localSheetId="5">'2015年度'!$Q$17</definedName>
    <definedName name="液化石油ガス_LPG_排出係数">#REF!</definedName>
    <definedName name="液化天然ガス_LNG_使用料金１０月" localSheetId="1">'2011年度'!$J$16</definedName>
    <definedName name="液化天然ガス_LNG_使用料金１０月" localSheetId="2">'2012年度'!$I$16</definedName>
    <definedName name="液化天然ガス_LNG_使用料金１０月" localSheetId="3">'2013年度'!$I$16</definedName>
    <definedName name="液化天然ガス_LNG_使用料金１０月" localSheetId="4">'2014年度'!$I$16</definedName>
    <definedName name="液化天然ガス_LNG_使用料金１０月" localSheetId="5">'2015年度'!$I$16</definedName>
    <definedName name="液化天然ガス_LNG_使用料金１０月">#REF!</definedName>
    <definedName name="液化天然ガス_LNG_使用料金１１月" localSheetId="1">'2011年度'!$K$16</definedName>
    <definedName name="液化天然ガス_LNG_使用料金１１月" localSheetId="2">'2012年度'!$J$16</definedName>
    <definedName name="液化天然ガス_LNG_使用料金１１月" localSheetId="3">'2013年度'!$J$16</definedName>
    <definedName name="液化天然ガス_LNG_使用料金１１月" localSheetId="4">'2014年度'!$J$16</definedName>
    <definedName name="液化天然ガス_LNG_使用料金１１月" localSheetId="5">'2015年度'!$J$16</definedName>
    <definedName name="液化天然ガス_LNG_使用料金１１月">#REF!</definedName>
    <definedName name="液化天然ガス_LNG_使用料金１２月" localSheetId="1">'2011年度'!$L$16</definedName>
    <definedName name="液化天然ガス_LNG_使用料金１２月" localSheetId="2">'2012年度'!$K$16</definedName>
    <definedName name="液化天然ガス_LNG_使用料金１２月" localSheetId="3">'2013年度'!$K$16</definedName>
    <definedName name="液化天然ガス_LNG_使用料金１２月" localSheetId="4">'2014年度'!$K$16</definedName>
    <definedName name="液化天然ガス_LNG_使用料金１２月" localSheetId="5">'2015年度'!$K$16</definedName>
    <definedName name="液化天然ガス_LNG_使用料金１２月">#REF!</definedName>
    <definedName name="液化天然ガス_LNG_使用料金１月" localSheetId="1">'2011年度'!$M$16</definedName>
    <definedName name="液化天然ガス_LNG_使用料金１月" localSheetId="2">'2012年度'!$L$16</definedName>
    <definedName name="液化天然ガス_LNG_使用料金１月" localSheetId="3">'2013年度'!$L$16</definedName>
    <definedName name="液化天然ガス_LNG_使用料金１月" localSheetId="4">'2014年度'!$L$16</definedName>
    <definedName name="液化天然ガス_LNG_使用料金１月" localSheetId="5">'2015年度'!$L$16</definedName>
    <definedName name="液化天然ガス_LNG_使用料金１月">#REF!</definedName>
    <definedName name="液化天然ガス_LNG_使用料金２月" localSheetId="1">'2011年度'!$N$16</definedName>
    <definedName name="液化天然ガス_LNG_使用料金２月" localSheetId="2">'2012年度'!$M$16</definedName>
    <definedName name="液化天然ガス_LNG_使用料金２月" localSheetId="3">'2013年度'!$M$16</definedName>
    <definedName name="液化天然ガス_LNG_使用料金２月" localSheetId="4">'2014年度'!$M$16</definedName>
    <definedName name="液化天然ガス_LNG_使用料金２月" localSheetId="5">'2015年度'!$M$16</definedName>
    <definedName name="液化天然ガス_LNG_使用料金２月">#REF!</definedName>
    <definedName name="液化天然ガス_LNG_使用料金３月" localSheetId="1">'2011年度'!$O$16</definedName>
    <definedName name="液化天然ガス_LNG_使用料金３月" localSheetId="2">'2012年度'!$N$16</definedName>
    <definedName name="液化天然ガス_LNG_使用料金３月" localSheetId="3">'2013年度'!$N$16</definedName>
    <definedName name="液化天然ガス_LNG_使用料金３月" localSheetId="4">'2014年度'!$N$16</definedName>
    <definedName name="液化天然ガス_LNG_使用料金３月" localSheetId="5">'2015年度'!$N$16</definedName>
    <definedName name="液化天然ガス_LNG_使用料金３月">#REF!</definedName>
    <definedName name="液化天然ガス_LNG_使用料金４月" localSheetId="1">'2011年度'!$D$16</definedName>
    <definedName name="液化天然ガス_LNG_使用料金４月" localSheetId="2">'2012年度'!$C$16</definedName>
    <definedName name="液化天然ガス_LNG_使用料金４月" localSheetId="3">'2013年度'!$C$16</definedName>
    <definedName name="液化天然ガス_LNG_使用料金４月" localSheetId="4">'2014年度'!$C$16</definedName>
    <definedName name="液化天然ガス_LNG_使用料金４月" localSheetId="5">'2015年度'!$C$16</definedName>
    <definedName name="液化天然ガス_LNG_使用料金４月">#REF!</definedName>
    <definedName name="液化天然ガス_LNG_使用料金５月" localSheetId="1">'2011年度'!$E$16</definedName>
    <definedName name="液化天然ガス_LNG_使用料金５月" localSheetId="2">'2012年度'!$D$16</definedName>
    <definedName name="液化天然ガス_LNG_使用料金５月" localSheetId="3">'2013年度'!$D$16</definedName>
    <definedName name="液化天然ガス_LNG_使用料金５月" localSheetId="4">'2014年度'!$D$16</definedName>
    <definedName name="液化天然ガス_LNG_使用料金５月" localSheetId="5">'2015年度'!$D$16</definedName>
    <definedName name="液化天然ガス_LNG_使用料金５月">#REF!</definedName>
    <definedName name="液化天然ガス_LNG_使用料金６月" localSheetId="1">'2011年度'!$F$16</definedName>
    <definedName name="液化天然ガス_LNG_使用料金６月" localSheetId="2">'2012年度'!$E$16</definedName>
    <definedName name="液化天然ガス_LNG_使用料金６月" localSheetId="3">'2013年度'!$E$16</definedName>
    <definedName name="液化天然ガス_LNG_使用料金６月" localSheetId="4">'2014年度'!$E$16</definedName>
    <definedName name="液化天然ガス_LNG_使用料金６月" localSheetId="5">'2015年度'!$E$16</definedName>
    <definedName name="液化天然ガス_LNG_使用料金６月">#REF!</definedName>
    <definedName name="液化天然ガス_LNG_使用料金７月" localSheetId="1">'2011年度'!$G$16</definedName>
    <definedName name="液化天然ガス_LNG_使用料金７月" localSheetId="2">'2012年度'!$F$16</definedName>
    <definedName name="液化天然ガス_LNG_使用料金７月" localSheetId="3">'2013年度'!$F$16</definedName>
    <definedName name="液化天然ガス_LNG_使用料金７月" localSheetId="4">'2014年度'!$F$16</definedName>
    <definedName name="液化天然ガス_LNG_使用料金７月" localSheetId="5">'2015年度'!$F$16</definedName>
    <definedName name="液化天然ガス_LNG_使用料金７月">#REF!</definedName>
    <definedName name="液化天然ガス_LNG_使用料金８月" localSheetId="1">'2011年度'!$H$16</definedName>
    <definedName name="液化天然ガス_LNG_使用料金８月" localSheetId="2">'2012年度'!$G$16</definedName>
    <definedName name="液化天然ガス_LNG_使用料金８月" localSheetId="3">'2013年度'!$G$16</definedName>
    <definedName name="液化天然ガス_LNG_使用料金８月" localSheetId="4">'2014年度'!$G$16</definedName>
    <definedName name="液化天然ガス_LNG_使用料金８月" localSheetId="5">'2015年度'!$G$16</definedName>
    <definedName name="液化天然ガス_LNG_使用料金８月">#REF!</definedName>
    <definedName name="液化天然ガス_LNG_使用料金９月" localSheetId="1">'2011年度'!$I$16</definedName>
    <definedName name="液化天然ガス_LNG_使用料金９月" localSheetId="2">'2012年度'!$H$16</definedName>
    <definedName name="液化天然ガス_LNG_使用料金９月" localSheetId="3">'2013年度'!$H$16</definedName>
    <definedName name="液化天然ガス_LNG_使用料金９月" localSheetId="4">'2014年度'!$H$16</definedName>
    <definedName name="液化天然ガス_LNG_使用料金９月" localSheetId="5">'2015年度'!$H$16</definedName>
    <definedName name="液化天然ガス_LNG_使用料金９月">#REF!</definedName>
    <definedName name="液化天然ガス_LNG_使用量１０月" localSheetId="1">'2011年度'!$J$15</definedName>
    <definedName name="液化天然ガス_LNG_使用量１０月" localSheetId="2">'2012年度'!$I$15</definedName>
    <definedName name="液化天然ガス_LNG_使用量１０月" localSheetId="3">'2013年度'!$I$15</definedName>
    <definedName name="液化天然ガス_LNG_使用量１０月" localSheetId="4">'2014年度'!$I$15</definedName>
    <definedName name="液化天然ガス_LNG_使用量１０月" localSheetId="5">'2015年度'!$I$15</definedName>
    <definedName name="液化天然ガス_LNG_使用量１０月">#REF!</definedName>
    <definedName name="液化天然ガス_LNG_使用量１１月" localSheetId="1">'2011年度'!$K$15</definedName>
    <definedName name="液化天然ガス_LNG_使用量１１月" localSheetId="2">'2012年度'!$J$15</definedName>
    <definedName name="液化天然ガス_LNG_使用量１１月" localSheetId="3">'2013年度'!$J$15</definedName>
    <definedName name="液化天然ガス_LNG_使用量１１月" localSheetId="4">'2014年度'!$J$15</definedName>
    <definedName name="液化天然ガス_LNG_使用量１１月" localSheetId="5">'2015年度'!$J$15</definedName>
    <definedName name="液化天然ガス_LNG_使用量１１月">#REF!</definedName>
    <definedName name="液化天然ガス_LNG_使用量１２月" localSheetId="1">'2011年度'!$L$15</definedName>
    <definedName name="液化天然ガス_LNG_使用量１２月" localSheetId="2">'2012年度'!$K$15</definedName>
    <definedName name="液化天然ガス_LNG_使用量１２月" localSheetId="3">'2013年度'!$K$15</definedName>
    <definedName name="液化天然ガス_LNG_使用量１２月" localSheetId="4">'2014年度'!$K$15</definedName>
    <definedName name="液化天然ガス_LNG_使用量１２月" localSheetId="5">'2015年度'!$K$15</definedName>
    <definedName name="液化天然ガス_LNG_使用量１２月">#REF!</definedName>
    <definedName name="液化天然ガス_LNG_使用量１月" localSheetId="1">'2011年度'!$M$15</definedName>
    <definedName name="液化天然ガス_LNG_使用量１月" localSheetId="2">'2012年度'!$L$15</definedName>
    <definedName name="液化天然ガス_LNG_使用量１月" localSheetId="3">'2013年度'!$L$15</definedName>
    <definedName name="液化天然ガス_LNG_使用量１月" localSheetId="4">'2014年度'!$L$15</definedName>
    <definedName name="液化天然ガス_LNG_使用量１月" localSheetId="5">'2015年度'!$L$15</definedName>
    <definedName name="液化天然ガス_LNG_使用量１月">#REF!</definedName>
    <definedName name="液化天然ガス_LNG_使用量２月" localSheetId="1">'2011年度'!$N$15</definedName>
    <definedName name="液化天然ガス_LNG_使用量２月" localSheetId="2">'2012年度'!$M$15</definedName>
    <definedName name="液化天然ガス_LNG_使用量２月" localSheetId="3">'2013年度'!$M$15</definedName>
    <definedName name="液化天然ガス_LNG_使用量２月" localSheetId="4">'2014年度'!$M$15</definedName>
    <definedName name="液化天然ガス_LNG_使用量２月" localSheetId="5">'2015年度'!$M$15</definedName>
    <definedName name="液化天然ガス_LNG_使用量２月">#REF!</definedName>
    <definedName name="液化天然ガス_LNG_使用量３月" localSheetId="1">'2011年度'!$O$15</definedName>
    <definedName name="液化天然ガス_LNG_使用量３月" localSheetId="2">'2012年度'!$N$15</definedName>
    <definedName name="液化天然ガス_LNG_使用量３月" localSheetId="3">'2013年度'!$N$15</definedName>
    <definedName name="液化天然ガス_LNG_使用量３月" localSheetId="4">'2014年度'!$N$15</definedName>
    <definedName name="液化天然ガス_LNG_使用量３月" localSheetId="5">'2015年度'!$N$15</definedName>
    <definedName name="液化天然ガス_LNG_使用量３月">#REF!</definedName>
    <definedName name="液化天然ガス_LNG_使用量４月" localSheetId="1">'2011年度'!$D$15</definedName>
    <definedName name="液化天然ガス_LNG_使用量４月" localSheetId="2">'2012年度'!$C$15</definedName>
    <definedName name="液化天然ガス_LNG_使用量４月" localSheetId="3">'2013年度'!$C$15</definedName>
    <definedName name="液化天然ガス_LNG_使用量４月" localSheetId="4">'2014年度'!$C$15</definedName>
    <definedName name="液化天然ガス_LNG_使用量４月" localSheetId="5">'2015年度'!$C$15</definedName>
    <definedName name="液化天然ガス_LNG_使用量４月">#REF!</definedName>
    <definedName name="液化天然ガス_LNG_使用量５月" localSheetId="1">'2011年度'!$E$15</definedName>
    <definedName name="液化天然ガス_LNG_使用量５月" localSheetId="2">'2012年度'!$D$15</definedName>
    <definedName name="液化天然ガス_LNG_使用量５月" localSheetId="3">'2013年度'!$D$15</definedName>
    <definedName name="液化天然ガス_LNG_使用量５月" localSheetId="4">'2014年度'!$D$15</definedName>
    <definedName name="液化天然ガス_LNG_使用量５月" localSheetId="5">'2015年度'!$D$15</definedName>
    <definedName name="液化天然ガス_LNG_使用量５月">#REF!</definedName>
    <definedName name="液化天然ガス_LNG_使用量６月" localSheetId="1">'2011年度'!$F$15</definedName>
    <definedName name="液化天然ガス_LNG_使用量６月" localSheetId="2">'2012年度'!$E$15</definedName>
    <definedName name="液化天然ガス_LNG_使用量６月" localSheetId="3">'2013年度'!$E$15</definedName>
    <definedName name="液化天然ガス_LNG_使用量６月" localSheetId="4">'2014年度'!$E$15</definedName>
    <definedName name="液化天然ガス_LNG_使用量６月" localSheetId="5">'2015年度'!$E$15</definedName>
    <definedName name="液化天然ガス_LNG_使用量６月">#REF!</definedName>
    <definedName name="液化天然ガス_LNG_使用量７月" localSheetId="1">'2011年度'!$G$15</definedName>
    <definedName name="液化天然ガス_LNG_使用量７月" localSheetId="2">'2012年度'!$F$15</definedName>
    <definedName name="液化天然ガス_LNG_使用量７月" localSheetId="3">'2013年度'!$F$15</definedName>
    <definedName name="液化天然ガス_LNG_使用量７月" localSheetId="4">'2014年度'!$F$15</definedName>
    <definedName name="液化天然ガス_LNG_使用量７月" localSheetId="5">'2015年度'!$F$15</definedName>
    <definedName name="液化天然ガス_LNG_使用量７月">#REF!</definedName>
    <definedName name="液化天然ガス_LNG_使用量８月" localSheetId="1">'2011年度'!$H$15</definedName>
    <definedName name="液化天然ガス_LNG_使用量８月" localSheetId="2">'2012年度'!$G$15</definedName>
    <definedName name="液化天然ガス_LNG_使用量８月" localSheetId="3">'2013年度'!$G$15</definedName>
    <definedName name="液化天然ガス_LNG_使用量８月" localSheetId="4">'2014年度'!$G$15</definedName>
    <definedName name="液化天然ガス_LNG_使用量８月" localSheetId="5">'2015年度'!$G$15</definedName>
    <definedName name="液化天然ガス_LNG_使用量８月">#REF!</definedName>
    <definedName name="液化天然ガス_LNG_使用量９月" localSheetId="1">'2011年度'!$I$15</definedName>
    <definedName name="液化天然ガス_LNG_使用量９月" localSheetId="2">'2012年度'!$H$15</definedName>
    <definedName name="液化天然ガス_LNG_使用量９月" localSheetId="3">'2013年度'!$H$15</definedName>
    <definedName name="液化天然ガス_LNG_使用量９月" localSheetId="4">'2014年度'!$H$15</definedName>
    <definedName name="液化天然ガス_LNG_使用量９月" localSheetId="5">'2015年度'!$H$15</definedName>
    <definedName name="液化天然ガス_LNG_使用量９月">#REF!</definedName>
    <definedName name="液化天然ガス_LNG_単位発熱量" localSheetId="1">'2011年度'!$S$15</definedName>
    <definedName name="液化天然ガス_LNG_単位発熱量" localSheetId="2">'2012年度'!$R$15</definedName>
    <definedName name="液化天然ガス_LNG_単位発熱量" localSheetId="3">'2013年度'!$R$15</definedName>
    <definedName name="液化天然ガス_LNG_単位発熱量" localSheetId="4">'2014年度'!$R$15</definedName>
    <definedName name="液化天然ガス_LNG_単位発熱量" localSheetId="5">'2015年度'!$R$15</definedName>
    <definedName name="液化天然ガス_LNG_単位発熱量">#REF!</definedName>
    <definedName name="液化天然ガス_LNG_排出係数" localSheetId="1">'2011年度'!$R$15</definedName>
    <definedName name="液化天然ガス_LNG_排出係数" localSheetId="2">'2012年度'!$Q$15</definedName>
    <definedName name="液化天然ガス_LNG_排出係数" localSheetId="3">'2013年度'!$Q$15</definedName>
    <definedName name="液化天然ガス_LNG_排出係数" localSheetId="4">'2014年度'!$Q$15</definedName>
    <definedName name="液化天然ガス_LNG_排出係数" localSheetId="5">'2015年度'!$Q$15</definedName>
    <definedName name="液化天然ガス_LNG_排出係数">#REF!</definedName>
    <definedName name="夏2011">計算用!$B$20</definedName>
    <definedName name="夏2012">計算用!$E$20</definedName>
    <definedName name="夏2013">計算用!$H$20</definedName>
    <definedName name="夏2014">計算用!$K$20</definedName>
    <definedName name="夏2015">計算用!$N$20</definedName>
    <definedName name="夏2016">計算用!$Q$20</definedName>
    <definedName name="夏2017">計算用!$T$20</definedName>
    <definedName name="夏2018">計算用!$W$20</definedName>
    <definedName name="夏2019">計算用!$Z$20</definedName>
    <definedName name="夏2020">計算用!$AC$20</definedName>
    <definedName name="夏2021">計算用!$AF$20</definedName>
    <definedName name="夏2022">計算用!$AI$20</definedName>
    <definedName name="夏2023">計算用!$AL$20</definedName>
    <definedName name="夏2024">計算用!$AO$20</definedName>
    <definedName name="夏2025">計算用!$AR$20</definedName>
    <definedName name="夏2026">計算用!$AU$20</definedName>
    <definedName name="夏2027">計算用!$AX$20</definedName>
    <definedName name="夏2028">計算用!$BA$20</definedName>
    <definedName name="夏2029">計算用!$BD$20</definedName>
    <definedName name="夏2030">計算用!$BG$20</definedName>
    <definedName name="企業名" localSheetId="1">'2011年度'!#REF!</definedName>
    <definedName name="企業名" localSheetId="2">'2012年度'!$C$4</definedName>
    <definedName name="企業名" localSheetId="3">'2013年度'!$C$4</definedName>
    <definedName name="企業名" localSheetId="4">'2014年度'!$C$4</definedName>
    <definedName name="企業名" localSheetId="5">'2015年度'!$C$4</definedName>
    <definedName name="企業名">#REF!</definedName>
    <definedName name="軽油使用料金１０月" localSheetId="1">'2011年度'!$J$22</definedName>
    <definedName name="軽油使用料金１０月" localSheetId="2">'2012年度'!$I$22</definedName>
    <definedName name="軽油使用料金１０月" localSheetId="3">'2013年度'!$I$22</definedName>
    <definedName name="軽油使用料金１０月" localSheetId="4">'2014年度'!$I$22</definedName>
    <definedName name="軽油使用料金１０月" localSheetId="5">'2015年度'!$I$22</definedName>
    <definedName name="軽油使用料金１０月">#REF!</definedName>
    <definedName name="軽油使用料金１１月" localSheetId="1">'2011年度'!$K$22</definedName>
    <definedName name="軽油使用料金１１月" localSheetId="2">'2012年度'!$J$22</definedName>
    <definedName name="軽油使用料金１１月" localSheetId="3">'2013年度'!$J$22</definedName>
    <definedName name="軽油使用料金１１月" localSheetId="4">'2014年度'!$J$22</definedName>
    <definedName name="軽油使用料金１１月" localSheetId="5">'2015年度'!$J$22</definedName>
    <definedName name="軽油使用料金１１月">#REF!</definedName>
    <definedName name="軽油使用料金１２月" localSheetId="1">'2011年度'!$L$22</definedName>
    <definedName name="軽油使用料金１２月" localSheetId="2">'2012年度'!$K$22</definedName>
    <definedName name="軽油使用料金１２月" localSheetId="3">'2013年度'!$K$22</definedName>
    <definedName name="軽油使用料金１２月" localSheetId="4">'2014年度'!$K$22</definedName>
    <definedName name="軽油使用料金１２月" localSheetId="5">'2015年度'!$K$22</definedName>
    <definedName name="軽油使用料金１２月">#REF!</definedName>
    <definedName name="軽油使用料金１月" localSheetId="1">'2011年度'!$M$22</definedName>
    <definedName name="軽油使用料金１月" localSheetId="2">'2012年度'!$L$22</definedName>
    <definedName name="軽油使用料金１月" localSheetId="3">'2013年度'!$L$22</definedName>
    <definedName name="軽油使用料金１月" localSheetId="4">'2014年度'!$L$22</definedName>
    <definedName name="軽油使用料金１月" localSheetId="5">'2015年度'!$L$22</definedName>
    <definedName name="軽油使用料金１月">#REF!</definedName>
    <definedName name="軽油使用料金２月" localSheetId="1">'2011年度'!$N$22</definedName>
    <definedName name="軽油使用料金２月" localSheetId="2">'2012年度'!$M$22</definedName>
    <definedName name="軽油使用料金２月" localSheetId="3">'2013年度'!$M$22</definedName>
    <definedName name="軽油使用料金２月" localSheetId="4">'2014年度'!$M$22</definedName>
    <definedName name="軽油使用料金２月" localSheetId="5">'2015年度'!$M$22</definedName>
    <definedName name="軽油使用料金２月">#REF!</definedName>
    <definedName name="軽油使用料金３月" localSheetId="1">'2011年度'!$O$22</definedName>
    <definedName name="軽油使用料金３月" localSheetId="2">'2012年度'!$N$22</definedName>
    <definedName name="軽油使用料金３月" localSheetId="3">'2013年度'!$N$22</definedName>
    <definedName name="軽油使用料金３月" localSheetId="4">'2014年度'!$N$22</definedName>
    <definedName name="軽油使用料金３月" localSheetId="5">'2015年度'!$N$22</definedName>
    <definedName name="軽油使用料金３月">#REF!</definedName>
    <definedName name="軽油使用料金４月" localSheetId="1">'2011年度'!$D$22</definedName>
    <definedName name="軽油使用料金４月" localSheetId="2">'2012年度'!$C$22</definedName>
    <definedName name="軽油使用料金４月" localSheetId="3">'2013年度'!$C$22</definedName>
    <definedName name="軽油使用料金４月" localSheetId="4">'2014年度'!$C$22</definedName>
    <definedName name="軽油使用料金４月" localSheetId="5">'2015年度'!$C$22</definedName>
    <definedName name="軽油使用料金４月">#REF!</definedName>
    <definedName name="軽油使用料金５月" localSheetId="1">'2011年度'!$E$22</definedName>
    <definedName name="軽油使用料金５月" localSheetId="2">'2012年度'!$D$22</definedName>
    <definedName name="軽油使用料金５月" localSheetId="3">'2013年度'!$D$22</definedName>
    <definedName name="軽油使用料金５月" localSheetId="4">'2014年度'!$D$22</definedName>
    <definedName name="軽油使用料金５月" localSheetId="5">'2015年度'!$D$22</definedName>
    <definedName name="軽油使用料金５月">#REF!</definedName>
    <definedName name="軽油使用料金６月" localSheetId="1">'2011年度'!$F$22</definedName>
    <definedName name="軽油使用料金６月" localSheetId="2">'2012年度'!$E$22</definedName>
    <definedName name="軽油使用料金６月" localSheetId="3">'2013年度'!$E$22</definedName>
    <definedName name="軽油使用料金６月" localSheetId="4">'2014年度'!$E$22</definedName>
    <definedName name="軽油使用料金６月" localSheetId="5">'2015年度'!$E$22</definedName>
    <definedName name="軽油使用料金６月">#REF!</definedName>
    <definedName name="軽油使用料金７月" localSheetId="1">'2011年度'!$G$22</definedName>
    <definedName name="軽油使用料金７月" localSheetId="2">'2012年度'!$F$22</definedName>
    <definedName name="軽油使用料金７月" localSheetId="3">'2013年度'!$F$22</definedName>
    <definedName name="軽油使用料金７月" localSheetId="4">'2014年度'!$F$22</definedName>
    <definedName name="軽油使用料金７月" localSheetId="5">'2015年度'!$F$22</definedName>
    <definedName name="軽油使用料金７月">#REF!</definedName>
    <definedName name="軽油使用料金８月" localSheetId="1">'2011年度'!$H$22</definedName>
    <definedName name="軽油使用料金８月" localSheetId="2">'2012年度'!$G$22</definedName>
    <definedName name="軽油使用料金８月" localSheetId="3">'2013年度'!$G$22</definedName>
    <definedName name="軽油使用料金８月" localSheetId="4">'2014年度'!$G$22</definedName>
    <definedName name="軽油使用料金８月" localSheetId="5">'2015年度'!$G$22</definedName>
    <definedName name="軽油使用料金８月">#REF!</definedName>
    <definedName name="軽油使用料金９月" localSheetId="1">'2011年度'!$I$22</definedName>
    <definedName name="軽油使用料金９月" localSheetId="2">'2012年度'!$H$22</definedName>
    <definedName name="軽油使用料金９月" localSheetId="3">'2013年度'!$H$22</definedName>
    <definedName name="軽油使用料金９月" localSheetId="4">'2014年度'!$H$22</definedName>
    <definedName name="軽油使用料金９月" localSheetId="5">'2015年度'!$H$22</definedName>
    <definedName name="軽油使用料金９月">#REF!</definedName>
    <definedName name="軽油使用量１０月" localSheetId="1">'2011年度'!$J$21</definedName>
    <definedName name="軽油使用量１０月" localSheetId="2">'2012年度'!$I$21</definedName>
    <definedName name="軽油使用量１０月" localSheetId="3">'2013年度'!$I$21</definedName>
    <definedName name="軽油使用量１０月" localSheetId="4">'2014年度'!$I$21</definedName>
    <definedName name="軽油使用量１０月" localSheetId="5">'2015年度'!$I$21</definedName>
    <definedName name="軽油使用量１０月">#REF!</definedName>
    <definedName name="軽油使用量１１月" localSheetId="1">'2011年度'!$K$21</definedName>
    <definedName name="軽油使用量１１月" localSheetId="2">'2012年度'!$J$21</definedName>
    <definedName name="軽油使用量１１月" localSheetId="3">'2013年度'!$J$21</definedName>
    <definedName name="軽油使用量１１月" localSheetId="4">'2014年度'!$J$21</definedName>
    <definedName name="軽油使用量１１月" localSheetId="5">'2015年度'!$J$21</definedName>
    <definedName name="軽油使用量１１月">#REF!</definedName>
    <definedName name="軽油使用量１２月" localSheetId="1">'2011年度'!$L$21</definedName>
    <definedName name="軽油使用量１２月" localSheetId="2">'2012年度'!$K$21</definedName>
    <definedName name="軽油使用量１２月" localSheetId="3">'2013年度'!$K$21</definedName>
    <definedName name="軽油使用量１２月" localSheetId="4">'2014年度'!$K$21</definedName>
    <definedName name="軽油使用量１２月" localSheetId="5">'2015年度'!$K$21</definedName>
    <definedName name="軽油使用量１２月">#REF!</definedName>
    <definedName name="軽油使用量１月" localSheetId="1">'2011年度'!$M$21</definedName>
    <definedName name="軽油使用量１月" localSheetId="2">'2012年度'!$L$21</definedName>
    <definedName name="軽油使用量１月" localSheetId="3">'2013年度'!$L$21</definedName>
    <definedName name="軽油使用量１月" localSheetId="4">'2014年度'!$L$21</definedName>
    <definedName name="軽油使用量１月" localSheetId="5">'2015年度'!$L$21</definedName>
    <definedName name="軽油使用量１月">#REF!</definedName>
    <definedName name="軽油使用量２月" localSheetId="1">'2011年度'!$N$21</definedName>
    <definedName name="軽油使用量２月" localSheetId="2">'2012年度'!$M$21</definedName>
    <definedName name="軽油使用量２月" localSheetId="3">'2013年度'!$M$21</definedName>
    <definedName name="軽油使用量２月" localSheetId="4">'2014年度'!$M$21</definedName>
    <definedName name="軽油使用量２月" localSheetId="5">'2015年度'!$M$21</definedName>
    <definedName name="軽油使用量２月">#REF!</definedName>
    <definedName name="軽油使用量３月" localSheetId="1">'2011年度'!$O$21</definedName>
    <definedName name="軽油使用量３月" localSheetId="2">'2012年度'!$N$21</definedName>
    <definedName name="軽油使用量３月" localSheetId="3">'2013年度'!$N$21</definedName>
    <definedName name="軽油使用量３月" localSheetId="4">'2014年度'!$N$21</definedName>
    <definedName name="軽油使用量３月" localSheetId="5">'2015年度'!$N$21</definedName>
    <definedName name="軽油使用量３月">#REF!</definedName>
    <definedName name="軽油使用量４月" localSheetId="1">'2011年度'!$D$21</definedName>
    <definedName name="軽油使用量４月" localSheetId="2">'2012年度'!$C$21</definedName>
    <definedName name="軽油使用量４月" localSheetId="3">'2013年度'!$C$21</definedName>
    <definedName name="軽油使用量４月" localSheetId="4">'2014年度'!$C$21</definedName>
    <definedName name="軽油使用量４月" localSheetId="5">'2015年度'!$C$21</definedName>
    <definedName name="軽油使用量４月">#REF!</definedName>
    <definedName name="軽油使用量５月" localSheetId="1">'2011年度'!$E$21</definedName>
    <definedName name="軽油使用量５月" localSheetId="2">'2012年度'!$D$21</definedName>
    <definedName name="軽油使用量５月" localSheetId="3">'2013年度'!$D$21</definedName>
    <definedName name="軽油使用量５月" localSheetId="4">'2014年度'!$D$21</definedName>
    <definedName name="軽油使用量５月" localSheetId="5">'2015年度'!$D$21</definedName>
    <definedName name="軽油使用量５月">#REF!</definedName>
    <definedName name="軽油使用量６月" localSheetId="1">'2011年度'!$F$21</definedName>
    <definedName name="軽油使用量６月" localSheetId="2">'2012年度'!$E$21</definedName>
    <definedName name="軽油使用量６月" localSheetId="3">'2013年度'!$E$21</definedName>
    <definedName name="軽油使用量６月" localSheetId="4">'2014年度'!$E$21</definedName>
    <definedName name="軽油使用量６月" localSheetId="5">'2015年度'!$E$21</definedName>
    <definedName name="軽油使用量６月">#REF!</definedName>
    <definedName name="軽油使用量７月" localSheetId="1">'2011年度'!$G$21</definedName>
    <definedName name="軽油使用量７月" localSheetId="2">'2012年度'!$F$21</definedName>
    <definedName name="軽油使用量７月" localSheetId="3">'2013年度'!$F$21</definedName>
    <definedName name="軽油使用量７月" localSheetId="4">'2014年度'!$F$21</definedName>
    <definedName name="軽油使用量７月" localSheetId="5">'2015年度'!$F$21</definedName>
    <definedName name="軽油使用量７月">#REF!</definedName>
    <definedName name="軽油使用量８月" localSheetId="1">'2011年度'!$H$21</definedName>
    <definedName name="軽油使用量８月" localSheetId="2">'2012年度'!$G$21</definedName>
    <definedName name="軽油使用量８月" localSheetId="3">'2013年度'!$G$21</definedName>
    <definedName name="軽油使用量８月" localSheetId="4">'2014年度'!$G$21</definedName>
    <definedName name="軽油使用量８月" localSheetId="5">'2015年度'!$G$21</definedName>
    <definedName name="軽油使用量８月">#REF!</definedName>
    <definedName name="軽油使用量９月" localSheetId="1">'2011年度'!$I$21</definedName>
    <definedName name="軽油使用量９月" localSheetId="2">'2012年度'!$H$21</definedName>
    <definedName name="軽油使用量９月" localSheetId="3">'2013年度'!$H$21</definedName>
    <definedName name="軽油使用量９月" localSheetId="4">'2014年度'!$H$21</definedName>
    <definedName name="軽油使用量９月" localSheetId="5">'2015年度'!$H$21</definedName>
    <definedName name="軽油使用量９月">#REF!</definedName>
    <definedName name="軽油単位発熱量" localSheetId="1">'2011年度'!$S$21</definedName>
    <definedName name="軽油単位発熱量" localSheetId="2">'2012年度'!$R$21</definedName>
    <definedName name="軽油単位発熱量" localSheetId="3">'2013年度'!$R$21</definedName>
    <definedName name="軽油単位発熱量" localSheetId="4">'2014年度'!$R$21</definedName>
    <definedName name="軽油単位発熱量" localSheetId="5">'2015年度'!$R$21</definedName>
    <definedName name="軽油単位発熱量">#REF!</definedName>
    <definedName name="軽油排出係数" localSheetId="1">'2011年度'!$R$21</definedName>
    <definedName name="軽油排出係数" localSheetId="2">'2012年度'!$Q$21</definedName>
    <definedName name="軽油排出係数" localSheetId="3">'2013年度'!$Q$21</definedName>
    <definedName name="軽油排出係数" localSheetId="4">'2014年度'!$Q$21</definedName>
    <definedName name="軽油排出係数" localSheetId="5">'2015年度'!$Q$21</definedName>
    <definedName name="軽油排出係数">#REF!</definedName>
    <definedName name="工業用水使用量１０月" localSheetId="1">'2011年度'!$J$29</definedName>
    <definedName name="工業用水使用量１０月" localSheetId="2">'2012年度'!$I$27</definedName>
    <definedName name="工業用水使用量１０月" localSheetId="3">'2013年度'!$I$27</definedName>
    <definedName name="工業用水使用量１０月" localSheetId="4">'2014年度'!$I$27</definedName>
    <definedName name="工業用水使用量１０月" localSheetId="5">'2015年度'!$I$27</definedName>
    <definedName name="工業用水使用量１０月">#REF!</definedName>
    <definedName name="工業用水使用量１１月" localSheetId="1">'2011年度'!$K$29</definedName>
    <definedName name="工業用水使用量１１月" localSheetId="2">'2012年度'!$J$27</definedName>
    <definedName name="工業用水使用量１１月" localSheetId="3">'2013年度'!$J$27</definedName>
    <definedName name="工業用水使用量１１月" localSheetId="4">'2014年度'!$J$27</definedName>
    <definedName name="工業用水使用量１１月" localSheetId="5">'2015年度'!$J$27</definedName>
    <definedName name="工業用水使用量１１月">#REF!</definedName>
    <definedName name="工業用水使用量１２月" localSheetId="1">'2011年度'!$L$29</definedName>
    <definedName name="工業用水使用量１２月" localSheetId="2">'2012年度'!$K$27</definedName>
    <definedName name="工業用水使用量１２月" localSheetId="3">'2013年度'!$K$27</definedName>
    <definedName name="工業用水使用量１２月" localSheetId="4">'2014年度'!$K$27</definedName>
    <definedName name="工業用水使用量１２月" localSheetId="5">'2015年度'!$K$27</definedName>
    <definedName name="工業用水使用量１２月">#REF!</definedName>
    <definedName name="工業用水使用量１月" localSheetId="1">'2011年度'!$M$29</definedName>
    <definedName name="工業用水使用量１月" localSheetId="2">'2012年度'!$L$27</definedName>
    <definedName name="工業用水使用量１月" localSheetId="3">'2013年度'!$L$27</definedName>
    <definedName name="工業用水使用量１月" localSheetId="4">'2014年度'!$L$27</definedName>
    <definedName name="工業用水使用量１月" localSheetId="5">'2015年度'!$L$27</definedName>
    <definedName name="工業用水使用量１月">#REF!</definedName>
    <definedName name="工業用水使用量２月" localSheetId="1">'2011年度'!$N$29</definedName>
    <definedName name="工業用水使用量２月" localSheetId="2">'2012年度'!$M$27</definedName>
    <definedName name="工業用水使用量２月" localSheetId="3">'2013年度'!$M$27</definedName>
    <definedName name="工業用水使用量２月" localSheetId="4">'2014年度'!$M$27</definedName>
    <definedName name="工業用水使用量２月" localSheetId="5">'2015年度'!$M$27</definedName>
    <definedName name="工業用水使用量２月">#REF!</definedName>
    <definedName name="工業用水使用量３月" localSheetId="1">'2011年度'!$O$29</definedName>
    <definedName name="工業用水使用量３月" localSheetId="2">'2012年度'!$N$27</definedName>
    <definedName name="工業用水使用量３月" localSheetId="3">'2013年度'!$N$27</definedName>
    <definedName name="工業用水使用量３月" localSheetId="4">'2014年度'!$N$27</definedName>
    <definedName name="工業用水使用量３月" localSheetId="5">'2015年度'!$N$27</definedName>
    <definedName name="工業用水使用量３月">#REF!</definedName>
    <definedName name="工業用水使用量４月" localSheetId="1">'2011年度'!$D$29</definedName>
    <definedName name="工業用水使用量４月" localSheetId="2">'2012年度'!$C$27</definedName>
    <definedName name="工業用水使用量４月" localSheetId="3">'2013年度'!$C$27</definedName>
    <definedName name="工業用水使用量４月" localSheetId="4">'2014年度'!$C$27</definedName>
    <definedName name="工業用水使用量４月" localSheetId="5">'2015年度'!$C$27</definedName>
    <definedName name="工業用水使用量４月">#REF!</definedName>
    <definedName name="工業用水使用量５月" localSheetId="1">'2011年度'!$E$29</definedName>
    <definedName name="工業用水使用量５月" localSheetId="2">'2012年度'!$D$27</definedName>
    <definedName name="工業用水使用量５月" localSheetId="3">'2013年度'!$D$27</definedName>
    <definedName name="工業用水使用量５月" localSheetId="4">'2014年度'!$D$27</definedName>
    <definedName name="工業用水使用量５月" localSheetId="5">'2015年度'!$D$27</definedName>
    <definedName name="工業用水使用量５月">#REF!</definedName>
    <definedName name="工業用水使用量６月" localSheetId="1">'2011年度'!$F$29</definedName>
    <definedName name="工業用水使用量６月" localSheetId="2">'2012年度'!$E$27</definedName>
    <definedName name="工業用水使用量６月" localSheetId="3">'2013年度'!$E$27</definedName>
    <definedName name="工業用水使用量６月" localSheetId="4">'2014年度'!$E$27</definedName>
    <definedName name="工業用水使用量６月" localSheetId="5">'2015年度'!$E$27</definedName>
    <definedName name="工業用水使用量６月">#REF!</definedName>
    <definedName name="工業用水使用量７月" localSheetId="1">'2011年度'!$G$29</definedName>
    <definedName name="工業用水使用量７月" localSheetId="2">'2012年度'!$F$27</definedName>
    <definedName name="工業用水使用量７月" localSheetId="3">'2013年度'!$F$27</definedName>
    <definedName name="工業用水使用量７月" localSheetId="4">'2014年度'!$F$27</definedName>
    <definedName name="工業用水使用量７月" localSheetId="5">'2015年度'!$F$27</definedName>
    <definedName name="工業用水使用量７月">#REF!</definedName>
    <definedName name="工業用水使用量８月" localSheetId="1">'2011年度'!$H$29</definedName>
    <definedName name="工業用水使用量８月" localSheetId="2">'2012年度'!$G$27</definedName>
    <definedName name="工業用水使用量８月" localSheetId="3">'2013年度'!$G$27</definedName>
    <definedName name="工業用水使用量８月" localSheetId="4">'2014年度'!$G$27</definedName>
    <definedName name="工業用水使用量８月" localSheetId="5">'2015年度'!$G$27</definedName>
    <definedName name="工業用水使用量８月">#REF!</definedName>
    <definedName name="工業用水使用量９月" localSheetId="1">'2011年度'!$I$29</definedName>
    <definedName name="工業用水使用量９月" localSheetId="2">'2012年度'!$H$27</definedName>
    <definedName name="工業用水使用量９月" localSheetId="3">'2013年度'!$H$27</definedName>
    <definedName name="工業用水使用量９月" localSheetId="4">'2014年度'!$H$27</definedName>
    <definedName name="工業用水使用量９月" localSheetId="5">'2015年度'!$H$27</definedName>
    <definedName name="工業用水使用量９月">#REF!</definedName>
    <definedName name="産業廃棄物排出量１０月" localSheetId="1">'2011年度'!$J$36</definedName>
    <definedName name="産業廃棄物排出量１０月" localSheetId="2">'2012年度'!$I$33</definedName>
    <definedName name="産業廃棄物排出量１０月" localSheetId="3">'2013年度'!$I$33</definedName>
    <definedName name="産業廃棄物排出量１０月" localSheetId="4">'2014年度'!$I$33</definedName>
    <definedName name="産業廃棄物排出量１０月" localSheetId="5">'2015年度'!$I$33</definedName>
    <definedName name="産業廃棄物排出量１０月">#REF!</definedName>
    <definedName name="産業廃棄物排出量１１月" localSheetId="1">'2011年度'!$K$36</definedName>
    <definedName name="産業廃棄物排出量１１月" localSheetId="2">'2012年度'!$J$33</definedName>
    <definedName name="産業廃棄物排出量１１月" localSheetId="3">'2013年度'!$J$33</definedName>
    <definedName name="産業廃棄物排出量１１月" localSheetId="4">'2014年度'!$J$33</definedName>
    <definedName name="産業廃棄物排出量１１月" localSheetId="5">'2015年度'!$J$33</definedName>
    <definedName name="産業廃棄物排出量１１月">#REF!</definedName>
    <definedName name="産業廃棄物排出量１２月" localSheetId="1">'2011年度'!$L$36</definedName>
    <definedName name="産業廃棄物排出量１２月" localSheetId="2">'2012年度'!$K$33</definedName>
    <definedName name="産業廃棄物排出量１２月" localSheetId="3">'2013年度'!$K$33</definedName>
    <definedName name="産業廃棄物排出量１２月" localSheetId="4">'2014年度'!$K$33</definedName>
    <definedName name="産業廃棄物排出量１２月" localSheetId="5">'2015年度'!$K$33</definedName>
    <definedName name="産業廃棄物排出量１２月">#REF!</definedName>
    <definedName name="産業廃棄物排出量１月" localSheetId="1">'2011年度'!$M$36</definedName>
    <definedName name="産業廃棄物排出量１月" localSheetId="2">'2012年度'!$L$33</definedName>
    <definedName name="産業廃棄物排出量１月" localSheetId="3">'2013年度'!$L$33</definedName>
    <definedName name="産業廃棄物排出量１月" localSheetId="4">'2014年度'!$L$33</definedName>
    <definedName name="産業廃棄物排出量１月" localSheetId="5">'2015年度'!$L$33</definedName>
    <definedName name="産業廃棄物排出量１月">#REF!</definedName>
    <definedName name="産業廃棄物排出量２月" localSheetId="1">'2011年度'!$N$36</definedName>
    <definedName name="産業廃棄物排出量２月" localSheetId="2">'2012年度'!$M$33</definedName>
    <definedName name="産業廃棄物排出量２月" localSheetId="3">'2013年度'!$M$33</definedName>
    <definedName name="産業廃棄物排出量２月" localSheetId="4">'2014年度'!$M$33</definedName>
    <definedName name="産業廃棄物排出量２月" localSheetId="5">'2015年度'!$M$33</definedName>
    <definedName name="産業廃棄物排出量２月">#REF!</definedName>
    <definedName name="産業廃棄物排出量３月" localSheetId="1">'2011年度'!$O$36</definedName>
    <definedName name="産業廃棄物排出量３月" localSheetId="2">'2012年度'!$N$33</definedName>
    <definedName name="産業廃棄物排出量３月" localSheetId="3">'2013年度'!$N$33</definedName>
    <definedName name="産業廃棄物排出量３月" localSheetId="4">'2014年度'!$N$33</definedName>
    <definedName name="産業廃棄物排出量３月" localSheetId="5">'2015年度'!$N$33</definedName>
    <definedName name="産業廃棄物排出量３月">#REF!</definedName>
    <definedName name="産業廃棄物排出量４月" localSheetId="1">'2011年度'!$D$36</definedName>
    <definedName name="産業廃棄物排出量４月" localSheetId="2">'2012年度'!$C$33</definedName>
    <definedName name="産業廃棄物排出量４月" localSheetId="3">'2013年度'!$C$33</definedName>
    <definedName name="産業廃棄物排出量４月" localSheetId="4">'2014年度'!$C$33</definedName>
    <definedName name="産業廃棄物排出量４月" localSheetId="5">'2015年度'!$C$33</definedName>
    <definedName name="産業廃棄物排出量４月">#REF!</definedName>
    <definedName name="産業廃棄物排出量５月" localSheetId="1">'2011年度'!$E$36</definedName>
    <definedName name="産業廃棄物排出量５月" localSheetId="2">'2012年度'!$D$33</definedName>
    <definedName name="産業廃棄物排出量５月" localSheetId="3">'2013年度'!$D$33</definedName>
    <definedName name="産業廃棄物排出量５月" localSheetId="4">'2014年度'!$D$33</definedName>
    <definedName name="産業廃棄物排出量５月" localSheetId="5">'2015年度'!$D$33</definedName>
    <definedName name="産業廃棄物排出量５月">#REF!</definedName>
    <definedName name="産業廃棄物排出量６月" localSheetId="1">'2011年度'!$F$36</definedName>
    <definedName name="産業廃棄物排出量６月" localSheetId="2">'2012年度'!$E$33</definedName>
    <definedName name="産業廃棄物排出量６月" localSheetId="3">'2013年度'!$E$33</definedName>
    <definedName name="産業廃棄物排出量６月" localSheetId="4">'2014年度'!$E$33</definedName>
    <definedName name="産業廃棄物排出量６月" localSheetId="5">'2015年度'!$E$33</definedName>
    <definedName name="産業廃棄物排出量６月">#REF!</definedName>
    <definedName name="産業廃棄物排出量７月" localSheetId="1">'2011年度'!$G$36</definedName>
    <definedName name="産業廃棄物排出量７月" localSheetId="2">'2012年度'!$F$33</definedName>
    <definedName name="産業廃棄物排出量７月" localSheetId="3">'2013年度'!$F$33</definedName>
    <definedName name="産業廃棄物排出量７月" localSheetId="4">'2014年度'!$F$33</definedName>
    <definedName name="産業廃棄物排出量７月" localSheetId="5">'2015年度'!$F$33</definedName>
    <definedName name="産業廃棄物排出量７月">#REF!</definedName>
    <definedName name="産業廃棄物排出量８月" localSheetId="1">'2011年度'!$H$36</definedName>
    <definedName name="産業廃棄物排出量８月" localSheetId="2">'2012年度'!$G$33</definedName>
    <definedName name="産業廃棄物排出量８月" localSheetId="3">'2013年度'!$G$33</definedName>
    <definedName name="産業廃棄物排出量８月" localSheetId="4">'2014年度'!$G$33</definedName>
    <definedName name="産業廃棄物排出量８月" localSheetId="5">'2015年度'!$G$33</definedName>
    <definedName name="産業廃棄物排出量８月">#REF!</definedName>
    <definedName name="産業廃棄物排出量９月" localSheetId="1">'2011年度'!$I$36</definedName>
    <definedName name="産業廃棄物排出量９月" localSheetId="2">'2012年度'!$H$33</definedName>
    <definedName name="産業廃棄物排出量９月" localSheetId="3">'2013年度'!$H$33</definedName>
    <definedName name="産業廃棄物排出量９月" localSheetId="4">'2014年度'!$H$33</definedName>
    <definedName name="産業廃棄物排出量９月" localSheetId="5">'2015年度'!$H$33</definedName>
    <definedName name="産業廃棄物排出量９月">#REF!</definedName>
    <definedName name="紙類排出量１０月" localSheetId="1">'2011年度'!$J$34</definedName>
    <definedName name="紙類排出量１０月" localSheetId="2">'2012年度'!$I$31</definedName>
    <definedName name="紙類排出量１０月" localSheetId="3">'2013年度'!$I$31</definedName>
    <definedName name="紙類排出量１０月" localSheetId="4">'2014年度'!$I$31</definedName>
    <definedName name="紙類排出量１０月" localSheetId="5">'2015年度'!$I$31</definedName>
    <definedName name="紙類排出量１０月">#REF!</definedName>
    <definedName name="紙類排出量１１月" localSheetId="1">'2011年度'!$K$34</definedName>
    <definedName name="紙類排出量１１月" localSheetId="2">'2012年度'!$J$31</definedName>
    <definedName name="紙類排出量１１月" localSheetId="3">'2013年度'!$J$31</definedName>
    <definedName name="紙類排出量１１月" localSheetId="4">'2014年度'!$J$31</definedName>
    <definedName name="紙類排出量１１月" localSheetId="5">'2015年度'!$J$31</definedName>
    <definedName name="紙類排出量１１月">#REF!</definedName>
    <definedName name="紙類排出量１２月" localSheetId="1">'2011年度'!$L$34</definedName>
    <definedName name="紙類排出量１２月" localSheetId="2">'2012年度'!$K$31</definedName>
    <definedName name="紙類排出量１２月" localSheetId="3">'2013年度'!$K$31</definedName>
    <definedName name="紙類排出量１２月" localSheetId="4">'2014年度'!$K$31</definedName>
    <definedName name="紙類排出量１２月" localSheetId="5">'2015年度'!$K$31</definedName>
    <definedName name="紙類排出量１２月">#REF!</definedName>
    <definedName name="紙類排出量１月" localSheetId="1">'2011年度'!$M$34</definedName>
    <definedName name="紙類排出量１月" localSheetId="2">'2012年度'!$L$31</definedName>
    <definedName name="紙類排出量１月" localSheetId="3">'2013年度'!$L$31</definedName>
    <definedName name="紙類排出量１月" localSheetId="4">'2014年度'!$L$31</definedName>
    <definedName name="紙類排出量１月" localSheetId="5">'2015年度'!$L$31</definedName>
    <definedName name="紙類排出量１月">#REF!</definedName>
    <definedName name="紙類排出量２月" localSheetId="1">'2011年度'!$N$34</definedName>
    <definedName name="紙類排出量２月" localSheetId="2">'2012年度'!$M$31</definedName>
    <definedName name="紙類排出量２月" localSheetId="3">'2013年度'!$M$31</definedName>
    <definedName name="紙類排出量２月" localSheetId="4">'2014年度'!$M$31</definedName>
    <definedName name="紙類排出量２月" localSheetId="5">'2015年度'!$M$31</definedName>
    <definedName name="紙類排出量２月">#REF!</definedName>
    <definedName name="紙類排出量３月" localSheetId="1">'2011年度'!$O$34</definedName>
    <definedName name="紙類排出量３月" localSheetId="2">'2012年度'!$N$31</definedName>
    <definedName name="紙類排出量３月" localSheetId="3">'2013年度'!$N$31</definedName>
    <definedName name="紙類排出量３月" localSheetId="4">'2014年度'!$N$31</definedName>
    <definedName name="紙類排出量３月" localSheetId="5">'2015年度'!$N$31</definedName>
    <definedName name="紙類排出量３月">#REF!</definedName>
    <definedName name="紙類排出量４月" localSheetId="1">'2011年度'!$D$34</definedName>
    <definedName name="紙類排出量４月" localSheetId="2">'2012年度'!$C$31</definedName>
    <definedName name="紙類排出量４月" localSheetId="3">'2013年度'!$C$31</definedName>
    <definedName name="紙類排出量４月" localSheetId="4">'2014年度'!$C$31</definedName>
    <definedName name="紙類排出量４月" localSheetId="5">'2015年度'!$C$31</definedName>
    <definedName name="紙類排出量４月">#REF!</definedName>
    <definedName name="紙類排出量５月" localSheetId="1">'2011年度'!$E$34</definedName>
    <definedName name="紙類排出量５月" localSheetId="2">'2012年度'!$D$31</definedName>
    <definedName name="紙類排出量５月" localSheetId="3">'2013年度'!$D$31</definedName>
    <definedName name="紙類排出量５月" localSheetId="4">'2014年度'!$D$31</definedName>
    <definedName name="紙類排出量５月" localSheetId="5">'2015年度'!$D$31</definedName>
    <definedName name="紙類排出量５月">#REF!</definedName>
    <definedName name="紙類排出量６月" localSheetId="1">'2011年度'!$F$34</definedName>
    <definedName name="紙類排出量６月" localSheetId="2">'2012年度'!$E$31</definedName>
    <definedName name="紙類排出量６月" localSheetId="3">'2013年度'!$E$31</definedName>
    <definedName name="紙類排出量６月" localSheetId="4">'2014年度'!$E$31</definedName>
    <definedName name="紙類排出量６月" localSheetId="5">'2015年度'!$E$31</definedName>
    <definedName name="紙類排出量６月">#REF!</definedName>
    <definedName name="紙類排出量７月" localSheetId="1">'2011年度'!$G$34</definedName>
    <definedName name="紙類排出量７月" localSheetId="2">'2012年度'!$F$31</definedName>
    <definedName name="紙類排出量７月" localSheetId="3">'2013年度'!$F$31</definedName>
    <definedName name="紙類排出量７月" localSheetId="4">'2014年度'!$F$31</definedName>
    <definedName name="紙類排出量７月" localSheetId="5">'2015年度'!$F$31</definedName>
    <definedName name="紙類排出量７月">#REF!</definedName>
    <definedName name="紙類排出量８月" localSheetId="1">'2011年度'!$H$34</definedName>
    <definedName name="紙類排出量８月" localSheetId="2">'2012年度'!$G$31</definedName>
    <definedName name="紙類排出量８月" localSheetId="3">'2013年度'!$G$31</definedName>
    <definedName name="紙類排出量８月" localSheetId="4">'2014年度'!$G$31</definedName>
    <definedName name="紙類排出量８月" localSheetId="5">'2015年度'!$G$31</definedName>
    <definedName name="紙類排出量８月">#REF!</definedName>
    <definedName name="紙類排出量９月" localSheetId="1">'2011年度'!$I$34</definedName>
    <definedName name="紙類排出量９月" localSheetId="2">'2012年度'!$H$31</definedName>
    <definedName name="紙類排出量９月" localSheetId="3">'2013年度'!$H$31</definedName>
    <definedName name="紙類排出量９月" localSheetId="4">'2014年度'!$H$31</definedName>
    <definedName name="紙類排出量９月" localSheetId="5">'2015年度'!$H$31</definedName>
    <definedName name="紙類排出量９月">#REF!</definedName>
    <definedName name="上水使用量１０月" localSheetId="1">'2011年度'!$J$28</definedName>
    <definedName name="上水使用量１０月" localSheetId="2">'2012年度'!$I$26</definedName>
    <definedName name="上水使用量１０月" localSheetId="3">'2013年度'!$I$26</definedName>
    <definedName name="上水使用量１０月" localSheetId="4">'2014年度'!$I$26</definedName>
    <definedName name="上水使用量１０月" localSheetId="5">'2015年度'!$I$26</definedName>
    <definedName name="上水使用量１０月">#REF!</definedName>
    <definedName name="上水使用量１１月" localSheetId="1">'2011年度'!$K$28</definedName>
    <definedName name="上水使用量１１月" localSheetId="2">'2012年度'!$J$26</definedName>
    <definedName name="上水使用量１１月" localSheetId="3">'2013年度'!$J$26</definedName>
    <definedName name="上水使用量１１月" localSheetId="4">'2014年度'!$J$26</definedName>
    <definedName name="上水使用量１１月" localSheetId="5">'2015年度'!$J$26</definedName>
    <definedName name="上水使用量１１月">#REF!</definedName>
    <definedName name="上水使用量１２月" localSheetId="1">'2011年度'!$L$28</definedName>
    <definedName name="上水使用量１２月" localSheetId="2">'2012年度'!$K$26</definedName>
    <definedName name="上水使用量１２月" localSheetId="3">'2013年度'!$K$26</definedName>
    <definedName name="上水使用量１２月" localSheetId="4">'2014年度'!$K$26</definedName>
    <definedName name="上水使用量１２月" localSheetId="5">'2015年度'!$K$26</definedName>
    <definedName name="上水使用量１２月">#REF!</definedName>
    <definedName name="上水使用量１月" localSheetId="1">'2011年度'!$M$28</definedName>
    <definedName name="上水使用量１月" localSheetId="2">'2012年度'!$L$26</definedName>
    <definedName name="上水使用量１月" localSheetId="3">'2013年度'!$L$26</definedName>
    <definedName name="上水使用量１月" localSheetId="4">'2014年度'!$L$26</definedName>
    <definedName name="上水使用量１月" localSheetId="5">'2015年度'!$L$26</definedName>
    <definedName name="上水使用量１月">#REF!</definedName>
    <definedName name="上水使用量２月" localSheetId="1">'2011年度'!$N$28</definedName>
    <definedName name="上水使用量２月" localSheetId="2">'2012年度'!$M$26</definedName>
    <definedName name="上水使用量２月" localSheetId="3">'2013年度'!$M$26</definedName>
    <definedName name="上水使用量２月" localSheetId="4">'2014年度'!$M$26</definedName>
    <definedName name="上水使用量２月" localSheetId="5">'2015年度'!$M$26</definedName>
    <definedName name="上水使用量２月">#REF!</definedName>
    <definedName name="上水使用量３月" localSheetId="1">'2011年度'!$O$28</definedName>
    <definedName name="上水使用量３月" localSheetId="2">'2012年度'!$N$26</definedName>
    <definedName name="上水使用量３月" localSheetId="3">'2013年度'!$N$26</definedName>
    <definedName name="上水使用量３月" localSheetId="4">'2014年度'!$N$26</definedName>
    <definedName name="上水使用量３月" localSheetId="5">'2015年度'!$N$26</definedName>
    <definedName name="上水使用量３月">#REF!</definedName>
    <definedName name="上水使用量４月" localSheetId="1">'2011年度'!$D$28</definedName>
    <definedName name="上水使用量４月" localSheetId="2">'2012年度'!$C$26</definedName>
    <definedName name="上水使用量４月" localSheetId="3">'2013年度'!$C$26</definedName>
    <definedName name="上水使用量４月" localSheetId="4">'2014年度'!$C$26</definedName>
    <definedName name="上水使用量４月" localSheetId="5">'2015年度'!$C$26</definedName>
    <definedName name="上水使用量４月">#REF!</definedName>
    <definedName name="上水使用量５月" localSheetId="1">'2011年度'!$E$28</definedName>
    <definedName name="上水使用量５月" localSheetId="2">'2012年度'!$D$26</definedName>
    <definedName name="上水使用量５月" localSheetId="3">'2013年度'!$D$26</definedName>
    <definedName name="上水使用量５月" localSheetId="4">'2014年度'!$D$26</definedName>
    <definedName name="上水使用量５月" localSheetId="5">'2015年度'!$D$26</definedName>
    <definedName name="上水使用量５月">#REF!</definedName>
    <definedName name="上水使用量６月" localSheetId="1">'2011年度'!$F$28</definedName>
    <definedName name="上水使用量６月" localSheetId="2">'2012年度'!$E$26</definedName>
    <definedName name="上水使用量６月" localSheetId="3">'2013年度'!$E$26</definedName>
    <definedName name="上水使用量６月" localSheetId="4">'2014年度'!$E$26</definedName>
    <definedName name="上水使用量６月" localSheetId="5">'2015年度'!$E$26</definedName>
    <definedName name="上水使用量６月">#REF!</definedName>
    <definedName name="上水使用量７月" localSheetId="1">'2011年度'!$G$28</definedName>
    <definedName name="上水使用量７月" localSheetId="2">'2012年度'!$F$26</definedName>
    <definedName name="上水使用量７月" localSheetId="3">'2013年度'!$F$26</definedName>
    <definedName name="上水使用量７月" localSheetId="4">'2014年度'!$F$26</definedName>
    <definedName name="上水使用量７月" localSheetId="5">'2015年度'!$F$26</definedName>
    <definedName name="上水使用量７月">#REF!</definedName>
    <definedName name="上水使用量８月" localSheetId="1">'2011年度'!$H$28</definedName>
    <definedName name="上水使用量８月" localSheetId="2">'2012年度'!$G$26</definedName>
    <definedName name="上水使用量８月" localSheetId="3">'2013年度'!$G$26</definedName>
    <definedName name="上水使用量８月" localSheetId="4">'2014年度'!$G$26</definedName>
    <definedName name="上水使用量８月" localSheetId="5">'2015年度'!$G$26</definedName>
    <definedName name="上水使用量８月">#REF!</definedName>
    <definedName name="上水使用量９月" localSheetId="1">'2011年度'!$I$28</definedName>
    <definedName name="上水使用量９月" localSheetId="2">'2012年度'!$H$26</definedName>
    <definedName name="上水使用量９月" localSheetId="3">'2013年度'!$H$26</definedName>
    <definedName name="上水使用量９月" localSheetId="4">'2014年度'!$H$26</definedName>
    <definedName name="上水使用量９月" localSheetId="5">'2015年度'!$H$26</definedName>
    <definedName name="上水使用量９月">#REF!</definedName>
    <definedName name="単位2011">計算用!$B$5</definedName>
    <definedName name="単位2012">計算用!$E$5</definedName>
    <definedName name="単位2013">計算用!$H$5</definedName>
    <definedName name="単位2014">計算用!$K$5</definedName>
    <definedName name="単位2015">計算用!$N$5</definedName>
    <definedName name="単位2016">計算用!$Q$5</definedName>
    <definedName name="単位2017">計算用!$T$5</definedName>
    <definedName name="単位2018">計算用!$W$5</definedName>
    <definedName name="単位2019">計算用!$Z$5</definedName>
    <definedName name="単位2020">計算用!$AC$5</definedName>
    <definedName name="単位2021">計算用!$AF$5</definedName>
    <definedName name="単位2022">計算用!$AI$5</definedName>
    <definedName name="単位2023">計算用!$AL$5</definedName>
    <definedName name="単位2024">計算用!$AO$5</definedName>
    <definedName name="単位2025">計算用!$AR$5</definedName>
    <definedName name="単位2026">計算用!$AU$5</definedName>
    <definedName name="単位2027">計算用!$AX$5</definedName>
    <definedName name="単位2028">計算用!$BA$5</definedName>
    <definedName name="単位2029">計算用!$BD$5</definedName>
    <definedName name="単位2030">計算用!$BG$5</definedName>
    <definedName name="地域" localSheetId="1">'2011年度'!$H$3</definedName>
    <definedName name="地下水使用量１０月" localSheetId="1">'2011年度'!$J$30</definedName>
    <definedName name="地下水使用量１０月" localSheetId="2">'2012年度'!$I$28</definedName>
    <definedName name="地下水使用量１０月" localSheetId="3">'2013年度'!$I$28</definedName>
    <definedName name="地下水使用量１０月" localSheetId="4">'2014年度'!$I$28</definedName>
    <definedName name="地下水使用量１０月" localSheetId="5">'2015年度'!$I$28</definedName>
    <definedName name="地下水使用量１０月">#REF!</definedName>
    <definedName name="地下水使用量１１月" localSheetId="1">'2011年度'!$K$30</definedName>
    <definedName name="地下水使用量１１月" localSheetId="2">'2012年度'!$J$28</definedName>
    <definedName name="地下水使用量１１月" localSheetId="3">'2013年度'!$J$28</definedName>
    <definedName name="地下水使用量１１月" localSheetId="4">'2014年度'!$J$28</definedName>
    <definedName name="地下水使用量１１月" localSheetId="5">'2015年度'!$J$28</definedName>
    <definedName name="地下水使用量１１月">#REF!</definedName>
    <definedName name="地下水使用量１２月" localSheetId="1">'2011年度'!$L$30</definedName>
    <definedName name="地下水使用量１２月" localSheetId="2">'2012年度'!$K$28</definedName>
    <definedName name="地下水使用量１２月" localSheetId="3">'2013年度'!$K$28</definedName>
    <definedName name="地下水使用量１２月" localSheetId="4">'2014年度'!$K$28</definedName>
    <definedName name="地下水使用量１２月" localSheetId="5">'2015年度'!$K$28</definedName>
    <definedName name="地下水使用量１２月">#REF!</definedName>
    <definedName name="地下水使用量１月" localSheetId="1">'2011年度'!$M$30</definedName>
    <definedName name="地下水使用量１月" localSheetId="2">'2012年度'!$L$28</definedName>
    <definedName name="地下水使用量１月" localSheetId="3">'2013年度'!$L$28</definedName>
    <definedName name="地下水使用量１月" localSheetId="4">'2014年度'!$L$28</definedName>
    <definedName name="地下水使用量１月" localSheetId="5">'2015年度'!$L$28</definedName>
    <definedName name="地下水使用量１月">#REF!</definedName>
    <definedName name="地下水使用量２月" localSheetId="1">'2011年度'!$N$30</definedName>
    <definedName name="地下水使用量２月" localSheetId="2">'2012年度'!$M$28</definedName>
    <definedName name="地下水使用量２月" localSheetId="3">'2013年度'!$M$28</definedName>
    <definedName name="地下水使用量２月" localSheetId="4">'2014年度'!$M$28</definedName>
    <definedName name="地下水使用量２月" localSheetId="5">'2015年度'!$M$28</definedName>
    <definedName name="地下水使用量２月">#REF!</definedName>
    <definedName name="地下水使用量３月" localSheetId="1">'2011年度'!$O$30</definedName>
    <definedName name="地下水使用量３月" localSheetId="2">'2012年度'!$N$28</definedName>
    <definedName name="地下水使用量３月" localSheetId="3">'2013年度'!$N$28</definedName>
    <definedName name="地下水使用量３月" localSheetId="4">'2014年度'!$N$28</definedName>
    <definedName name="地下水使用量３月" localSheetId="5">'2015年度'!$N$28</definedName>
    <definedName name="地下水使用量３月">#REF!</definedName>
    <definedName name="地下水使用量４月" localSheetId="1">'2011年度'!$D$30</definedName>
    <definedName name="地下水使用量４月" localSheetId="2">'2012年度'!$C$28</definedName>
    <definedName name="地下水使用量４月" localSheetId="3">'2013年度'!$C$28</definedName>
    <definedName name="地下水使用量４月" localSheetId="4">'2014年度'!$C$28</definedName>
    <definedName name="地下水使用量４月" localSheetId="5">'2015年度'!$C$28</definedName>
    <definedName name="地下水使用量４月">#REF!</definedName>
    <definedName name="地下水使用量５月" localSheetId="1">'2011年度'!$E$30</definedName>
    <definedName name="地下水使用量５月" localSheetId="2">'2012年度'!$D$28</definedName>
    <definedName name="地下水使用量５月" localSheetId="3">'2013年度'!$D$28</definedName>
    <definedName name="地下水使用量５月" localSheetId="4">'2014年度'!$D$28</definedName>
    <definedName name="地下水使用量５月" localSheetId="5">'2015年度'!$D$28</definedName>
    <definedName name="地下水使用量５月">#REF!</definedName>
    <definedName name="地下水使用量６月" localSheetId="1">'2011年度'!$F$30</definedName>
    <definedName name="地下水使用量６月" localSheetId="2">'2012年度'!$E$28</definedName>
    <definedName name="地下水使用量６月" localSheetId="3">'2013年度'!$E$28</definedName>
    <definedName name="地下水使用量６月" localSheetId="4">'2014年度'!$E$28</definedName>
    <definedName name="地下水使用量６月" localSheetId="5">'2015年度'!$E$28</definedName>
    <definedName name="地下水使用量６月">#REF!</definedName>
    <definedName name="地下水使用量７月" localSheetId="1">'2011年度'!$G$30</definedName>
    <definedName name="地下水使用量７月" localSheetId="2">'2012年度'!$F$28</definedName>
    <definedName name="地下水使用量７月" localSheetId="3">'2013年度'!$F$28</definedName>
    <definedName name="地下水使用量７月" localSheetId="4">'2014年度'!$F$28</definedName>
    <definedName name="地下水使用量７月" localSheetId="5">'2015年度'!$F$28</definedName>
    <definedName name="地下水使用量７月">#REF!</definedName>
    <definedName name="地下水使用量８月" localSheetId="1">'2011年度'!$H$30</definedName>
    <definedName name="地下水使用量８月" localSheetId="2">'2012年度'!$G$28</definedName>
    <definedName name="地下水使用量８月" localSheetId="3">'2013年度'!$G$28</definedName>
    <definedName name="地下水使用量８月" localSheetId="4">'2014年度'!$G$28</definedName>
    <definedName name="地下水使用量８月" localSheetId="5">'2015年度'!$G$28</definedName>
    <definedName name="地下水使用量８月">#REF!</definedName>
    <definedName name="地下水使用量９月" localSheetId="1">'2011年度'!$I$30</definedName>
    <definedName name="地下水使用量９月" localSheetId="2">'2012年度'!$H$28</definedName>
    <definedName name="地下水使用量９月" localSheetId="3">'2013年度'!$H$28</definedName>
    <definedName name="地下水使用量９月" localSheetId="4">'2014年度'!$H$28</definedName>
    <definedName name="地下水使用量９月" localSheetId="5">'2015年度'!$H$28</definedName>
    <definedName name="地下水使用量９月">#REF!</definedName>
    <definedName name="電力使用料金１０月" localSheetId="1">'2011年度'!$J$8</definedName>
    <definedName name="電力使用料金１０月" localSheetId="2">'2012年度'!$I$8</definedName>
    <definedName name="電力使用料金１０月" localSheetId="3">'2013年度'!$I$8</definedName>
    <definedName name="電力使用料金１０月" localSheetId="4">'2014年度'!$I$8</definedName>
    <definedName name="電力使用料金１０月" localSheetId="5">'2015年度'!$I$8</definedName>
    <definedName name="電力使用料金１０月">#REF!</definedName>
    <definedName name="電力使用料金１１月" localSheetId="1">'2011年度'!$K$8</definedName>
    <definedName name="電力使用料金１１月" localSheetId="2">'2012年度'!$J$8</definedName>
    <definedName name="電力使用料金１１月" localSheetId="3">'2013年度'!$J$8</definedName>
    <definedName name="電力使用料金１１月" localSheetId="4">'2014年度'!$J$8</definedName>
    <definedName name="電力使用料金１１月" localSheetId="5">'2015年度'!$J$8</definedName>
    <definedName name="電力使用料金１１月">#REF!</definedName>
    <definedName name="電力使用料金１２月" localSheetId="1">'2011年度'!$L$8</definedName>
    <definedName name="電力使用料金１２月" localSheetId="2">'2012年度'!$K$8</definedName>
    <definedName name="電力使用料金１２月" localSheetId="3">'2013年度'!$K$8</definedName>
    <definedName name="電力使用料金１２月" localSheetId="4">'2014年度'!$K$8</definedName>
    <definedName name="電力使用料金１２月" localSheetId="5">'2015年度'!$K$8</definedName>
    <definedName name="電力使用料金１２月">#REF!</definedName>
    <definedName name="電力使用料金１月" localSheetId="1">'2011年度'!$M$8</definedName>
    <definedName name="電力使用料金１月" localSheetId="2">'2012年度'!$L$8</definedName>
    <definedName name="電力使用料金１月" localSheetId="3">'2013年度'!$L$8</definedName>
    <definedName name="電力使用料金１月" localSheetId="4">'2014年度'!$L$8</definedName>
    <definedName name="電力使用料金１月" localSheetId="5">'2015年度'!$L$8</definedName>
    <definedName name="電力使用料金１月">#REF!</definedName>
    <definedName name="電力使用料金２月" localSheetId="1">'2011年度'!$N$8</definedName>
    <definedName name="電力使用料金２月" localSheetId="2">'2012年度'!$M$8</definedName>
    <definedName name="電力使用料金２月" localSheetId="3">'2013年度'!$M$8</definedName>
    <definedName name="電力使用料金２月" localSheetId="4">'2014年度'!$M$8</definedName>
    <definedName name="電力使用料金２月" localSheetId="5">'2015年度'!$M$8</definedName>
    <definedName name="電力使用料金２月">#REF!</definedName>
    <definedName name="電力使用料金３月" localSheetId="1">'2011年度'!$O$8</definedName>
    <definedName name="電力使用料金３月" localSheetId="2">'2012年度'!$N$8</definedName>
    <definedName name="電力使用料金３月" localSheetId="3">'2013年度'!$N$8</definedName>
    <definedName name="電力使用料金３月" localSheetId="4">'2014年度'!$N$8</definedName>
    <definedName name="電力使用料金３月" localSheetId="5">'2015年度'!$N$8</definedName>
    <definedName name="電力使用料金３月">#REF!</definedName>
    <definedName name="電力使用料金４月" localSheetId="1">'2011年度'!$D$8</definedName>
    <definedName name="電力使用料金４月" localSheetId="2">'2012年度'!$C$8</definedName>
    <definedName name="電力使用料金４月" localSheetId="3">'2013年度'!$C$8</definedName>
    <definedName name="電力使用料金４月" localSheetId="4">'2014年度'!$C$8</definedName>
    <definedName name="電力使用料金４月" localSheetId="5">'2015年度'!$C$8</definedName>
    <definedName name="電力使用料金４月">#REF!</definedName>
    <definedName name="電力使用料金５月" localSheetId="1">'2011年度'!$E$8</definedName>
    <definedName name="電力使用料金５月" localSheetId="2">'2012年度'!$D$8</definedName>
    <definedName name="電力使用料金５月" localSheetId="3">'2013年度'!$D$8</definedName>
    <definedName name="電力使用料金５月" localSheetId="4">'2014年度'!$D$8</definedName>
    <definedName name="電力使用料金５月" localSheetId="5">'2015年度'!$D$8</definedName>
    <definedName name="電力使用料金５月">#REF!</definedName>
    <definedName name="電力使用料金６月" localSheetId="1">'2011年度'!$F$8</definedName>
    <definedName name="電力使用料金６月" localSheetId="2">'2012年度'!$E$8</definedName>
    <definedName name="電力使用料金６月" localSheetId="3">'2013年度'!$E$8</definedName>
    <definedName name="電力使用料金６月" localSheetId="4">'2014年度'!$E$8</definedName>
    <definedName name="電力使用料金６月" localSheetId="5">'2015年度'!$E$8</definedName>
    <definedName name="電力使用料金６月">#REF!</definedName>
    <definedName name="電力使用料金７月" localSheetId="1">'2011年度'!$G$8</definedName>
    <definedName name="電力使用料金７月" localSheetId="2">'2012年度'!$F$8</definedName>
    <definedName name="電力使用料金７月" localSheetId="3">'2013年度'!$F$8</definedName>
    <definedName name="電力使用料金７月" localSheetId="4">'2014年度'!$F$8</definedName>
    <definedName name="電力使用料金７月" localSheetId="5">'2015年度'!$F$8</definedName>
    <definedName name="電力使用料金７月">#REF!</definedName>
    <definedName name="電力使用料金８月" localSheetId="1">'2011年度'!$H$8</definedName>
    <definedName name="電力使用料金８月" localSheetId="2">'2012年度'!$G$8</definedName>
    <definedName name="電力使用料金８月" localSheetId="3">'2013年度'!$G$8</definedName>
    <definedName name="電力使用料金８月" localSheetId="4">'2014年度'!$G$8</definedName>
    <definedName name="電力使用料金８月" localSheetId="5">'2015年度'!$G$8</definedName>
    <definedName name="電力使用料金８月">#REF!</definedName>
    <definedName name="電力使用料金９月" localSheetId="1">'2011年度'!$I$8</definedName>
    <definedName name="電力使用料金９月" localSheetId="2">'2012年度'!$H$8</definedName>
    <definedName name="電力使用料金９月" localSheetId="3">'2013年度'!$H$8</definedName>
    <definedName name="電力使用料金９月" localSheetId="4">'2014年度'!$H$8</definedName>
    <definedName name="電力使用料金９月" localSheetId="5">'2015年度'!$H$8</definedName>
    <definedName name="電力使用料金９月">#REF!</definedName>
    <definedName name="電力使用量１０月" localSheetId="1">'2011年度'!$J$7</definedName>
    <definedName name="電力使用量１０月" localSheetId="2">'2012年度'!$I$7</definedName>
    <definedName name="電力使用量１０月" localSheetId="3">'2013年度'!$I$7</definedName>
    <definedName name="電力使用量１０月" localSheetId="4">'2014年度'!$I$7</definedName>
    <definedName name="電力使用量１０月" localSheetId="5">'2015年度'!$I$7</definedName>
    <definedName name="電力使用量１０月">#REF!</definedName>
    <definedName name="電力使用量１１月" localSheetId="1">'2011年度'!$K$7</definedName>
    <definedName name="電力使用量１１月" localSheetId="2">'2012年度'!$J$7</definedName>
    <definedName name="電力使用量１１月" localSheetId="3">'2013年度'!$J$7</definedName>
    <definedName name="電力使用量１１月" localSheetId="4">'2014年度'!$J$7</definedName>
    <definedName name="電力使用量１１月" localSheetId="5">'2015年度'!$J$7</definedName>
    <definedName name="電力使用量１１月">#REF!</definedName>
    <definedName name="電力使用量１２月" localSheetId="1">'2011年度'!$L$7</definedName>
    <definedName name="電力使用量１２月" localSheetId="2">'2012年度'!$K$7</definedName>
    <definedName name="電力使用量１２月" localSheetId="3">'2013年度'!$K$7</definedName>
    <definedName name="電力使用量１２月" localSheetId="4">'2014年度'!$K$7</definedName>
    <definedName name="電力使用量１２月" localSheetId="5">'2015年度'!$K$7</definedName>
    <definedName name="電力使用量１２月">#REF!</definedName>
    <definedName name="電力使用量１月" localSheetId="1">'2011年度'!$M$7</definedName>
    <definedName name="電力使用量１月" localSheetId="2">'2012年度'!$L$7</definedName>
    <definedName name="電力使用量１月" localSheetId="3">'2013年度'!$L$7</definedName>
    <definedName name="電力使用量１月" localSheetId="4">'2014年度'!$L$7</definedName>
    <definedName name="電力使用量１月" localSheetId="5">'2015年度'!$L$7</definedName>
    <definedName name="電力使用量１月">#REF!</definedName>
    <definedName name="電力使用量２月" localSheetId="1">'2011年度'!$N$7</definedName>
    <definedName name="電力使用量２月" localSheetId="2">'2012年度'!$M$7</definedName>
    <definedName name="電力使用量２月" localSheetId="3">'2013年度'!$M$7</definedName>
    <definedName name="電力使用量２月" localSheetId="4">'2014年度'!$M$7</definedName>
    <definedName name="電力使用量２月" localSheetId="5">'2015年度'!$M$7</definedName>
    <definedName name="電力使用量２月">#REF!</definedName>
    <definedName name="電力使用量３月" localSheetId="1">'2011年度'!$O$7</definedName>
    <definedName name="電力使用量３月" localSheetId="2">'2012年度'!$N$7</definedName>
    <definedName name="電力使用量３月" localSheetId="3">'2013年度'!$N$7</definedName>
    <definedName name="電力使用量３月" localSheetId="4">'2014年度'!$N$7</definedName>
    <definedName name="電力使用量３月" localSheetId="5">'2015年度'!$N$7</definedName>
    <definedName name="電力使用量３月">#REF!</definedName>
    <definedName name="電力使用量４月" localSheetId="1">'2011年度'!$D$7</definedName>
    <definedName name="電力使用量４月" localSheetId="2">'2012年度'!$C$7</definedName>
    <definedName name="電力使用量４月" localSheetId="3">'2013年度'!$C$7</definedName>
    <definedName name="電力使用量４月" localSheetId="4">'2014年度'!$C$7</definedName>
    <definedName name="電力使用量４月" localSheetId="5">'2015年度'!$C$7</definedName>
    <definedName name="電力使用量４月">#REF!</definedName>
    <definedName name="電力使用量５月" localSheetId="1">'2011年度'!$E$7</definedName>
    <definedName name="電力使用量５月" localSheetId="2">'2012年度'!$D$7</definedName>
    <definedName name="電力使用量５月" localSheetId="3">'2013年度'!$D$7</definedName>
    <definedName name="電力使用量５月" localSheetId="4">'2014年度'!$D$7</definedName>
    <definedName name="電力使用量５月" localSheetId="5">'2015年度'!$D$7</definedName>
    <definedName name="電力使用量５月">#REF!</definedName>
    <definedName name="電力使用量６月" localSheetId="1">'2011年度'!$F$7</definedName>
    <definedName name="電力使用量６月" localSheetId="2">'2012年度'!$E$7</definedName>
    <definedName name="電力使用量６月" localSheetId="3">'2013年度'!$E$7</definedName>
    <definedName name="電力使用量６月" localSheetId="4">'2014年度'!$E$7</definedName>
    <definedName name="電力使用量６月" localSheetId="5">'2015年度'!$E$7</definedName>
    <definedName name="電力使用量６月">#REF!</definedName>
    <definedName name="電力使用量７月" localSheetId="1">'2011年度'!$G$7</definedName>
    <definedName name="電力使用量７月" localSheetId="2">'2012年度'!$F$7</definedName>
    <definedName name="電力使用量７月" localSheetId="3">'2013年度'!$F$7</definedName>
    <definedName name="電力使用量７月" localSheetId="4">'2014年度'!$F$7</definedName>
    <definedName name="電力使用量７月" localSheetId="5">'2015年度'!$F$7</definedName>
    <definedName name="電力使用量７月">#REF!</definedName>
    <definedName name="電力使用量８月" localSheetId="1">'2011年度'!$H$7</definedName>
    <definedName name="電力使用量８月" localSheetId="2">'2012年度'!$G$7</definedName>
    <definedName name="電力使用量８月" localSheetId="3">'2013年度'!$G$7</definedName>
    <definedName name="電力使用量８月" localSheetId="4">'2014年度'!$G$7</definedName>
    <definedName name="電力使用量８月" localSheetId="5">'2015年度'!$G$7</definedName>
    <definedName name="電力使用量８月">#REF!</definedName>
    <definedName name="電力使用量９月" localSheetId="1">'2011年度'!$I$7</definedName>
    <definedName name="電力使用量９月" localSheetId="2">'2012年度'!$H$7</definedName>
    <definedName name="電力使用量９月" localSheetId="3">'2013年度'!$H$7</definedName>
    <definedName name="電力使用量９月" localSheetId="4">'2014年度'!$H$7</definedName>
    <definedName name="電力使用量９月" localSheetId="5">'2015年度'!$H$7</definedName>
    <definedName name="電力使用量９月">#REF!</definedName>
    <definedName name="電力単位発熱量" localSheetId="1">'2011年度'!$S$7</definedName>
    <definedName name="電力単位発熱量" localSheetId="2">'2012年度'!$R$7</definedName>
    <definedName name="電力単位発熱量" localSheetId="3">'2013年度'!$R$7</definedName>
    <definedName name="電力単位発熱量" localSheetId="4">'2014年度'!$R$7</definedName>
    <definedName name="電力単位発熱量" localSheetId="5">'2015年度'!$R$7</definedName>
    <definedName name="電力単位発熱量">#REF!</definedName>
    <definedName name="電力排出係数" localSheetId="1">'2011年度'!$R$7</definedName>
    <definedName name="電力排出係数" localSheetId="2">'2012年度'!$Q$7</definedName>
    <definedName name="電力排出係数" localSheetId="3">'2013年度'!$Q$7</definedName>
    <definedName name="電力排出係数" localSheetId="4">'2014年度'!$Q$7</definedName>
    <definedName name="電力排出係数" localSheetId="5">'2015年度'!$Q$7</definedName>
    <definedName name="電力排出係数">#REF!</definedName>
    <definedName name="都市ガス使用料金１０月" localSheetId="1">'2011年度'!$J$14</definedName>
    <definedName name="都市ガス使用料金１０月" localSheetId="2">'2012年度'!$I$14</definedName>
    <definedName name="都市ガス使用料金１０月" localSheetId="3">'2013年度'!$I$14</definedName>
    <definedName name="都市ガス使用料金１０月" localSheetId="4">'2014年度'!$I$14</definedName>
    <definedName name="都市ガス使用料金１０月" localSheetId="5">'2015年度'!$I$14</definedName>
    <definedName name="都市ガス使用料金１０月">#REF!</definedName>
    <definedName name="都市ガス使用料金１１月" localSheetId="1">'2011年度'!$K$14</definedName>
    <definedName name="都市ガス使用料金１１月" localSheetId="2">'2012年度'!$J$14</definedName>
    <definedName name="都市ガス使用料金１１月" localSheetId="3">'2013年度'!$J$14</definedName>
    <definedName name="都市ガス使用料金１１月" localSheetId="4">'2014年度'!$J$14</definedName>
    <definedName name="都市ガス使用料金１１月" localSheetId="5">'2015年度'!$J$14</definedName>
    <definedName name="都市ガス使用料金１１月">#REF!</definedName>
    <definedName name="都市ガス使用料金１２月" localSheetId="1">'2011年度'!$L$14</definedName>
    <definedName name="都市ガス使用料金１２月" localSheetId="2">'2012年度'!$K$14</definedName>
    <definedName name="都市ガス使用料金１２月" localSheetId="3">'2013年度'!$K$14</definedName>
    <definedName name="都市ガス使用料金１２月" localSheetId="4">'2014年度'!$K$14</definedName>
    <definedName name="都市ガス使用料金１２月" localSheetId="5">'2015年度'!$K$14</definedName>
    <definedName name="都市ガス使用料金１２月">#REF!</definedName>
    <definedName name="都市ガス使用料金１月" localSheetId="1">'2011年度'!$M$14</definedName>
    <definedName name="都市ガス使用料金１月" localSheetId="2">'2012年度'!$L$14</definedName>
    <definedName name="都市ガス使用料金１月" localSheetId="3">'2013年度'!$L$14</definedName>
    <definedName name="都市ガス使用料金１月" localSheetId="4">'2014年度'!$L$14</definedName>
    <definedName name="都市ガス使用料金１月" localSheetId="5">'2015年度'!$L$14</definedName>
    <definedName name="都市ガス使用料金１月">#REF!</definedName>
    <definedName name="都市ガス使用料金２月" localSheetId="1">'2011年度'!$N$14</definedName>
    <definedName name="都市ガス使用料金２月" localSheetId="2">'2012年度'!$M$14</definedName>
    <definedName name="都市ガス使用料金２月" localSheetId="3">'2013年度'!$M$14</definedName>
    <definedName name="都市ガス使用料金２月" localSheetId="4">'2014年度'!$M$14</definedName>
    <definedName name="都市ガス使用料金２月" localSheetId="5">'2015年度'!$M$14</definedName>
    <definedName name="都市ガス使用料金２月">#REF!</definedName>
    <definedName name="都市ガス使用料金３月" localSheetId="1">'2011年度'!$O$14</definedName>
    <definedName name="都市ガス使用料金３月" localSheetId="2">'2012年度'!$N$14</definedName>
    <definedName name="都市ガス使用料金３月" localSheetId="3">'2013年度'!$N$14</definedName>
    <definedName name="都市ガス使用料金３月" localSheetId="4">'2014年度'!$N$14</definedName>
    <definedName name="都市ガス使用料金３月" localSheetId="5">'2015年度'!$N$14</definedName>
    <definedName name="都市ガス使用料金３月">#REF!</definedName>
    <definedName name="都市ガス使用料金４月" localSheetId="1">'2011年度'!$D$14</definedName>
    <definedName name="都市ガス使用料金４月" localSheetId="2">'2012年度'!$C$14</definedName>
    <definedName name="都市ガス使用料金４月" localSheetId="3">'2013年度'!$C$14</definedName>
    <definedName name="都市ガス使用料金４月" localSheetId="4">'2014年度'!$C$14</definedName>
    <definedName name="都市ガス使用料金４月" localSheetId="5">'2015年度'!$C$14</definedName>
    <definedName name="都市ガス使用料金４月">#REF!</definedName>
    <definedName name="都市ガス使用料金５月" localSheetId="1">'2011年度'!$E$14</definedName>
    <definedName name="都市ガス使用料金５月" localSheetId="2">'2012年度'!$D$14</definedName>
    <definedName name="都市ガス使用料金５月" localSheetId="3">'2013年度'!$D$14</definedName>
    <definedName name="都市ガス使用料金５月" localSheetId="4">'2014年度'!$D$14</definedName>
    <definedName name="都市ガス使用料金５月" localSheetId="5">'2015年度'!$D$14</definedName>
    <definedName name="都市ガス使用料金５月">#REF!</definedName>
    <definedName name="都市ガス使用料金６月" localSheetId="1">'2011年度'!$F$14</definedName>
    <definedName name="都市ガス使用料金６月" localSheetId="2">'2012年度'!$E$14</definedName>
    <definedName name="都市ガス使用料金６月" localSheetId="3">'2013年度'!$E$14</definedName>
    <definedName name="都市ガス使用料金６月" localSheetId="4">'2014年度'!$E$14</definedName>
    <definedName name="都市ガス使用料金６月" localSheetId="5">'2015年度'!$E$14</definedName>
    <definedName name="都市ガス使用料金６月">#REF!</definedName>
    <definedName name="都市ガス使用料金７月" localSheetId="1">'2011年度'!$G$14</definedName>
    <definedName name="都市ガス使用料金７月" localSheetId="2">'2012年度'!$F$14</definedName>
    <definedName name="都市ガス使用料金７月" localSheetId="3">'2013年度'!$F$14</definedName>
    <definedName name="都市ガス使用料金７月" localSheetId="4">'2014年度'!$F$14</definedName>
    <definedName name="都市ガス使用料金７月" localSheetId="5">'2015年度'!$F$14</definedName>
    <definedName name="都市ガス使用料金７月">#REF!</definedName>
    <definedName name="都市ガス使用料金８月" localSheetId="1">'2011年度'!$H$14</definedName>
    <definedName name="都市ガス使用料金８月" localSheetId="2">'2012年度'!$G$14</definedName>
    <definedName name="都市ガス使用料金８月" localSheetId="3">'2013年度'!$G$14</definedName>
    <definedName name="都市ガス使用料金８月" localSheetId="4">'2014年度'!$G$14</definedName>
    <definedName name="都市ガス使用料金８月" localSheetId="5">'2015年度'!$G$14</definedName>
    <definedName name="都市ガス使用料金８月">#REF!</definedName>
    <definedName name="都市ガス使用料金９月" localSheetId="1">'2011年度'!$I$14</definedName>
    <definedName name="都市ガス使用料金９月" localSheetId="2">'2012年度'!$H$14</definedName>
    <definedName name="都市ガス使用料金９月" localSheetId="3">'2013年度'!$H$14</definedName>
    <definedName name="都市ガス使用料金９月" localSheetId="4">'2014年度'!$H$14</definedName>
    <definedName name="都市ガス使用料金９月" localSheetId="5">'2015年度'!$H$14</definedName>
    <definedName name="都市ガス使用料金９月">#REF!</definedName>
    <definedName name="都市ガス使用量１０月" localSheetId="1">'2011年度'!$J$13</definedName>
    <definedName name="都市ガス使用量１０月" localSheetId="2">'2012年度'!$I$13</definedName>
    <definedName name="都市ガス使用量１０月" localSheetId="3">'2013年度'!$I$13</definedName>
    <definedName name="都市ガス使用量１０月" localSheetId="4">'2014年度'!$I$13</definedName>
    <definedName name="都市ガス使用量１０月" localSheetId="5">'2015年度'!$I$13</definedName>
    <definedName name="都市ガス使用量１０月">#REF!</definedName>
    <definedName name="都市ガス使用量１１月" localSheetId="1">'2011年度'!$K$13</definedName>
    <definedName name="都市ガス使用量１１月" localSheetId="2">'2012年度'!$J$13</definedName>
    <definedName name="都市ガス使用量１１月" localSheetId="3">'2013年度'!$J$13</definedName>
    <definedName name="都市ガス使用量１１月" localSheetId="4">'2014年度'!$J$13</definedName>
    <definedName name="都市ガス使用量１１月" localSheetId="5">'2015年度'!$J$13</definedName>
    <definedName name="都市ガス使用量１１月">#REF!</definedName>
    <definedName name="都市ガス使用量１２月" localSheetId="1">'2011年度'!$L$13</definedName>
    <definedName name="都市ガス使用量１２月" localSheetId="2">'2012年度'!$K$13</definedName>
    <definedName name="都市ガス使用量１２月" localSheetId="3">'2013年度'!$K$13</definedName>
    <definedName name="都市ガス使用量１２月" localSheetId="4">'2014年度'!$K$13</definedName>
    <definedName name="都市ガス使用量１２月" localSheetId="5">'2015年度'!$K$13</definedName>
    <definedName name="都市ガス使用量１２月">#REF!</definedName>
    <definedName name="都市ガス使用量１月" localSheetId="1">'2011年度'!$M$13</definedName>
    <definedName name="都市ガス使用量１月" localSheetId="2">'2012年度'!$L$13</definedName>
    <definedName name="都市ガス使用量１月" localSheetId="3">'2013年度'!$L$13</definedName>
    <definedName name="都市ガス使用量１月" localSheetId="4">'2014年度'!$L$13</definedName>
    <definedName name="都市ガス使用量１月" localSheetId="5">'2015年度'!$L$13</definedName>
    <definedName name="都市ガス使用量１月">#REF!</definedName>
    <definedName name="都市ガス使用量２月" localSheetId="1">'2011年度'!$N$13</definedName>
    <definedName name="都市ガス使用量２月" localSheetId="2">'2012年度'!$M$13</definedName>
    <definedName name="都市ガス使用量２月" localSheetId="3">'2013年度'!$M$13</definedName>
    <definedName name="都市ガス使用量２月" localSheetId="4">'2014年度'!$M$13</definedName>
    <definedName name="都市ガス使用量２月" localSheetId="5">'2015年度'!$M$13</definedName>
    <definedName name="都市ガス使用量２月">#REF!</definedName>
    <definedName name="都市ガス使用量３月" localSheetId="1">'2011年度'!$O$13</definedName>
    <definedName name="都市ガス使用量３月" localSheetId="2">'2012年度'!$N$13</definedName>
    <definedName name="都市ガス使用量３月" localSheetId="3">'2013年度'!$N$13</definedName>
    <definedName name="都市ガス使用量３月" localSheetId="4">'2014年度'!$N$13</definedName>
    <definedName name="都市ガス使用量３月" localSheetId="5">'2015年度'!$N$13</definedName>
    <definedName name="都市ガス使用量３月">#REF!</definedName>
    <definedName name="都市ガス使用量４月" localSheetId="1">'2011年度'!$D$13</definedName>
    <definedName name="都市ガス使用量４月" localSheetId="2">'2012年度'!$C$13</definedName>
    <definedName name="都市ガス使用量４月" localSheetId="3">'2013年度'!$C$13</definedName>
    <definedName name="都市ガス使用量４月" localSheetId="4">'2014年度'!$C$13</definedName>
    <definedName name="都市ガス使用量４月" localSheetId="5">'2015年度'!$C$13</definedName>
    <definedName name="都市ガス使用量４月">#REF!</definedName>
    <definedName name="都市ガス使用量５月" localSheetId="1">'2011年度'!$E$13</definedName>
    <definedName name="都市ガス使用量５月" localSheetId="2">'2012年度'!$D$13</definedName>
    <definedName name="都市ガス使用量５月" localSheetId="3">'2013年度'!$D$13</definedName>
    <definedName name="都市ガス使用量５月" localSheetId="4">'2014年度'!$D$13</definedName>
    <definedName name="都市ガス使用量５月" localSheetId="5">'2015年度'!$D$13</definedName>
    <definedName name="都市ガス使用量５月">#REF!</definedName>
    <definedName name="都市ガス使用量６月" localSheetId="1">'2011年度'!$F$13</definedName>
    <definedName name="都市ガス使用量６月" localSheetId="2">'2012年度'!$E$13</definedName>
    <definedName name="都市ガス使用量６月" localSheetId="3">'2013年度'!$E$13</definedName>
    <definedName name="都市ガス使用量６月" localSheetId="4">'2014年度'!$E$13</definedName>
    <definedName name="都市ガス使用量６月" localSheetId="5">'2015年度'!$E$13</definedName>
    <definedName name="都市ガス使用量６月">#REF!</definedName>
    <definedName name="都市ガス使用量７月" localSheetId="1">'2011年度'!$G$13</definedName>
    <definedName name="都市ガス使用量７月" localSheetId="2">'2012年度'!$F$13</definedName>
    <definedName name="都市ガス使用量７月" localSheetId="3">'2013年度'!$F$13</definedName>
    <definedName name="都市ガス使用量７月" localSheetId="4">'2014年度'!$F$13</definedName>
    <definedName name="都市ガス使用量７月" localSheetId="5">'2015年度'!$F$13</definedName>
    <definedName name="都市ガス使用量７月">#REF!</definedName>
    <definedName name="都市ガス使用量８月" localSheetId="1">'2011年度'!$H$13</definedName>
    <definedName name="都市ガス使用量８月" localSheetId="2">'2012年度'!$G$13</definedName>
    <definedName name="都市ガス使用量８月" localSheetId="3">'2013年度'!$G$13</definedName>
    <definedName name="都市ガス使用量８月" localSheetId="4">'2014年度'!$G$13</definedName>
    <definedName name="都市ガス使用量８月" localSheetId="5">'2015年度'!$G$13</definedName>
    <definedName name="都市ガス使用量８月">#REF!</definedName>
    <definedName name="都市ガス使用量９月" localSheetId="1">'2011年度'!$I$13</definedName>
    <definedName name="都市ガス使用量９月" localSheetId="2">'2012年度'!$H$13</definedName>
    <definedName name="都市ガス使用量９月" localSheetId="3">'2013年度'!$H$13</definedName>
    <definedName name="都市ガス使用量９月" localSheetId="4">'2014年度'!$H$13</definedName>
    <definedName name="都市ガス使用量９月" localSheetId="5">'2015年度'!$H$13</definedName>
    <definedName name="都市ガス使用量９月">#REF!</definedName>
    <definedName name="都市ガス単位発熱量" localSheetId="1">'2011年度'!$S$13</definedName>
    <definedName name="都市ガス単位発熱量" localSheetId="2">'2012年度'!$R$13</definedName>
    <definedName name="都市ガス単位発熱量" localSheetId="3">'2013年度'!$R$13</definedName>
    <definedName name="都市ガス単位発熱量" localSheetId="4">'2014年度'!$R$13</definedName>
    <definedName name="都市ガス単位発熱量" localSheetId="5">'2015年度'!$R$13</definedName>
    <definedName name="都市ガス単位発熱量">#REF!</definedName>
    <definedName name="都市ガス排出係数" localSheetId="1">'2011年度'!$R$13</definedName>
    <definedName name="都市ガス排出係数" localSheetId="2">'2012年度'!$Q$13</definedName>
    <definedName name="都市ガス排出係数" localSheetId="3">'2013年度'!$Q$13</definedName>
    <definedName name="都市ガス排出係数" localSheetId="4">'2014年度'!$Q$13</definedName>
    <definedName name="都市ガス排出係数" localSheetId="5">'2015年度'!$Q$13</definedName>
    <definedName name="都市ガス排出係数">#REF!</definedName>
    <definedName name="冬2011">計算用!$C$20</definedName>
    <definedName name="冬2012">計算用!$F$20</definedName>
    <definedName name="冬2013">計算用!$I$20</definedName>
    <definedName name="冬2014">計算用!$L$20</definedName>
    <definedName name="冬2015">計算用!$O$20</definedName>
    <definedName name="冬2016">計算用!$R$20</definedName>
    <definedName name="冬2017">計算用!$U$20</definedName>
    <definedName name="冬2018">計算用!$X$20</definedName>
    <definedName name="冬2019">計算用!$AA$20</definedName>
    <definedName name="冬2020">計算用!$AD$20</definedName>
    <definedName name="冬2021">計算用!$AG$20</definedName>
    <definedName name="冬2022">計算用!$AJ$20</definedName>
    <definedName name="冬2023">計算用!$AM$20</definedName>
    <definedName name="冬2024">計算用!$AP$20</definedName>
    <definedName name="冬2025">計算用!$AS$20</definedName>
    <definedName name="冬2026">計算用!$AV$20</definedName>
    <definedName name="冬2027">計算用!$AY$20</definedName>
    <definedName name="冬2028">計算用!$BB$20</definedName>
    <definedName name="冬2029">計算用!$BE$20</definedName>
    <definedName name="冬2030">計算用!$BH$20</definedName>
    <definedName name="灯油使用料金１０月" localSheetId="1">'2011年度'!$J$10</definedName>
    <definedName name="灯油使用料金１０月" localSheetId="2">'2012年度'!$I$10</definedName>
    <definedName name="灯油使用料金１０月" localSheetId="3">'2013年度'!$I$10</definedName>
    <definedName name="灯油使用料金１０月" localSheetId="4">'2014年度'!$I$10</definedName>
    <definedName name="灯油使用料金１０月" localSheetId="5">'2015年度'!$I$10</definedName>
    <definedName name="灯油使用料金１０月">#REF!</definedName>
    <definedName name="灯油使用料金１１月" localSheetId="1">'2011年度'!$K$10</definedName>
    <definedName name="灯油使用料金１１月" localSheetId="2">'2012年度'!$J$10</definedName>
    <definedName name="灯油使用料金１１月" localSheetId="3">'2013年度'!$J$10</definedName>
    <definedName name="灯油使用料金１１月" localSheetId="4">'2014年度'!$J$10</definedName>
    <definedName name="灯油使用料金１１月" localSheetId="5">'2015年度'!$J$10</definedName>
    <definedName name="灯油使用料金１１月">#REF!</definedName>
    <definedName name="灯油使用料金１２月" localSheetId="1">'2011年度'!$L$10</definedName>
    <definedName name="灯油使用料金１２月" localSheetId="2">'2012年度'!$K$10</definedName>
    <definedName name="灯油使用料金１２月" localSheetId="3">'2013年度'!$K$10</definedName>
    <definedName name="灯油使用料金１２月" localSheetId="4">'2014年度'!$K$10</definedName>
    <definedName name="灯油使用料金１２月" localSheetId="5">'2015年度'!$K$10</definedName>
    <definedName name="灯油使用料金１２月">#REF!</definedName>
    <definedName name="灯油使用料金１月" localSheetId="1">'2011年度'!$M$10</definedName>
    <definedName name="灯油使用料金１月" localSheetId="2">'2012年度'!$L$10</definedName>
    <definedName name="灯油使用料金１月" localSheetId="3">'2013年度'!$L$10</definedName>
    <definedName name="灯油使用料金１月" localSheetId="4">'2014年度'!$L$10</definedName>
    <definedName name="灯油使用料金１月" localSheetId="5">'2015年度'!$L$10</definedName>
    <definedName name="灯油使用料金１月">#REF!</definedName>
    <definedName name="灯油使用料金２月" localSheetId="1">'2011年度'!$N$10</definedName>
    <definedName name="灯油使用料金２月" localSheetId="2">'2012年度'!$M$10</definedName>
    <definedName name="灯油使用料金２月" localSheetId="3">'2013年度'!$M$10</definedName>
    <definedName name="灯油使用料金２月" localSheetId="4">'2014年度'!$M$10</definedName>
    <definedName name="灯油使用料金２月" localSheetId="5">'2015年度'!$M$10</definedName>
    <definedName name="灯油使用料金２月">#REF!</definedName>
    <definedName name="灯油使用料金３月" localSheetId="1">'2011年度'!$O$10</definedName>
    <definedName name="灯油使用料金３月" localSheetId="2">'2012年度'!$N$10</definedName>
    <definedName name="灯油使用料金３月" localSheetId="3">'2013年度'!$N$10</definedName>
    <definedName name="灯油使用料金３月" localSheetId="4">'2014年度'!$N$10</definedName>
    <definedName name="灯油使用料金３月" localSheetId="5">'2015年度'!$N$10</definedName>
    <definedName name="灯油使用料金３月">#REF!</definedName>
    <definedName name="灯油使用料金４月" localSheetId="1">'2011年度'!$D$10</definedName>
    <definedName name="灯油使用料金４月" localSheetId="2">'2012年度'!$C$10</definedName>
    <definedName name="灯油使用料金４月" localSheetId="3">'2013年度'!$C$10</definedName>
    <definedName name="灯油使用料金４月" localSheetId="4">'2014年度'!$C$10</definedName>
    <definedName name="灯油使用料金４月" localSheetId="5">'2015年度'!$C$10</definedName>
    <definedName name="灯油使用料金４月">#REF!</definedName>
    <definedName name="灯油使用料金５月" localSheetId="1">'2011年度'!$E$10</definedName>
    <definedName name="灯油使用料金５月" localSheetId="2">'2012年度'!$D$10</definedName>
    <definedName name="灯油使用料金５月" localSheetId="3">'2013年度'!$D$10</definedName>
    <definedName name="灯油使用料金５月" localSheetId="4">'2014年度'!$D$10</definedName>
    <definedName name="灯油使用料金５月" localSheetId="5">'2015年度'!$D$10</definedName>
    <definedName name="灯油使用料金５月">#REF!</definedName>
    <definedName name="灯油使用料金６月" localSheetId="1">'2011年度'!$F$10</definedName>
    <definedName name="灯油使用料金６月" localSheetId="2">'2012年度'!$E$10</definedName>
    <definedName name="灯油使用料金６月" localSheetId="3">'2013年度'!$E$10</definedName>
    <definedName name="灯油使用料金６月" localSheetId="4">'2014年度'!$E$10</definedName>
    <definedName name="灯油使用料金６月" localSheetId="5">'2015年度'!$E$10</definedName>
    <definedName name="灯油使用料金６月">#REF!</definedName>
    <definedName name="灯油使用料金７月" localSheetId="1">'2011年度'!$G$10</definedName>
    <definedName name="灯油使用料金７月" localSheetId="2">'2012年度'!$F$10</definedName>
    <definedName name="灯油使用料金７月" localSheetId="3">'2013年度'!$F$10</definedName>
    <definedName name="灯油使用料金７月" localSheetId="4">'2014年度'!$F$10</definedName>
    <definedName name="灯油使用料金７月" localSheetId="5">'2015年度'!$F$10</definedName>
    <definedName name="灯油使用料金７月">#REF!</definedName>
    <definedName name="灯油使用料金８月" localSheetId="1">'2011年度'!$H$10</definedName>
    <definedName name="灯油使用料金８月" localSheetId="2">'2012年度'!$G$10</definedName>
    <definedName name="灯油使用料金８月" localSheetId="3">'2013年度'!$G$10</definedName>
    <definedName name="灯油使用料金８月" localSheetId="4">'2014年度'!$G$10</definedName>
    <definedName name="灯油使用料金８月" localSheetId="5">'2015年度'!$G$10</definedName>
    <definedName name="灯油使用料金８月">#REF!</definedName>
    <definedName name="灯油使用料金９月" localSheetId="1">'2011年度'!$I$10</definedName>
    <definedName name="灯油使用料金９月" localSheetId="2">'2012年度'!$H$10</definedName>
    <definedName name="灯油使用料金９月" localSheetId="3">'2013年度'!$H$10</definedName>
    <definedName name="灯油使用料金９月" localSheetId="4">'2014年度'!$H$10</definedName>
    <definedName name="灯油使用料金９月" localSheetId="5">'2015年度'!$H$10</definedName>
    <definedName name="灯油使用料金９月">#REF!</definedName>
    <definedName name="灯油使用量１０月" localSheetId="1">'2011年度'!$J$9</definedName>
    <definedName name="灯油使用量１０月" localSheetId="2">'2012年度'!$I$9</definedName>
    <definedName name="灯油使用量１０月" localSheetId="3">'2013年度'!$I$9</definedName>
    <definedName name="灯油使用量１０月" localSheetId="4">'2014年度'!$I$9</definedName>
    <definedName name="灯油使用量１０月" localSheetId="5">'2015年度'!$I$9</definedName>
    <definedName name="灯油使用量１０月">#REF!</definedName>
    <definedName name="灯油使用量１１月" localSheetId="1">'2011年度'!$K$9</definedName>
    <definedName name="灯油使用量１１月" localSheetId="2">'2012年度'!$J$9</definedName>
    <definedName name="灯油使用量１１月" localSheetId="3">'2013年度'!$J$9</definedName>
    <definedName name="灯油使用量１１月" localSheetId="4">'2014年度'!$J$9</definedName>
    <definedName name="灯油使用量１１月" localSheetId="5">'2015年度'!$J$9</definedName>
    <definedName name="灯油使用量１１月">#REF!</definedName>
    <definedName name="灯油使用量１２月" localSheetId="1">'2011年度'!$L$9</definedName>
    <definedName name="灯油使用量１２月" localSheetId="2">'2012年度'!$K$9</definedName>
    <definedName name="灯油使用量１２月" localSheetId="3">'2013年度'!$K$9</definedName>
    <definedName name="灯油使用量１２月" localSheetId="4">'2014年度'!$K$9</definedName>
    <definedName name="灯油使用量１２月" localSheetId="5">'2015年度'!$K$9</definedName>
    <definedName name="灯油使用量１２月">#REF!</definedName>
    <definedName name="灯油使用量１月" localSheetId="1">'2011年度'!$M$9</definedName>
    <definedName name="灯油使用量１月" localSheetId="2">'2012年度'!$L$9</definedName>
    <definedName name="灯油使用量１月" localSheetId="3">'2013年度'!$L$9</definedName>
    <definedName name="灯油使用量１月" localSheetId="4">'2014年度'!$L$9</definedName>
    <definedName name="灯油使用量１月" localSheetId="5">'2015年度'!$L$9</definedName>
    <definedName name="灯油使用量１月">#REF!</definedName>
    <definedName name="灯油使用量２月" localSheetId="1">'2011年度'!$N$9</definedName>
    <definedName name="灯油使用量２月" localSheetId="2">'2012年度'!$M$9</definedName>
    <definedName name="灯油使用量２月" localSheetId="3">'2013年度'!$M$9</definedName>
    <definedName name="灯油使用量２月" localSheetId="4">'2014年度'!$M$9</definedName>
    <definedName name="灯油使用量２月" localSheetId="5">'2015年度'!$M$9</definedName>
    <definedName name="灯油使用量２月">#REF!</definedName>
    <definedName name="灯油使用量３月" localSheetId="1">'2011年度'!$O$9</definedName>
    <definedName name="灯油使用量３月" localSheetId="2">'2012年度'!$N$9</definedName>
    <definedName name="灯油使用量３月" localSheetId="3">'2013年度'!$N$9</definedName>
    <definedName name="灯油使用量３月" localSheetId="4">'2014年度'!$N$9</definedName>
    <definedName name="灯油使用量３月" localSheetId="5">'2015年度'!$N$9</definedName>
    <definedName name="灯油使用量３月">#REF!</definedName>
    <definedName name="灯油使用量４月" localSheetId="1">'2011年度'!$D$9</definedName>
    <definedName name="灯油使用量４月" localSheetId="2">'2012年度'!$C$9</definedName>
    <definedName name="灯油使用量４月" localSheetId="3">'2013年度'!$C$9</definedName>
    <definedName name="灯油使用量４月" localSheetId="4">'2014年度'!$C$9</definedName>
    <definedName name="灯油使用量４月" localSheetId="5">'2015年度'!$C$9</definedName>
    <definedName name="灯油使用量４月">#REF!</definedName>
    <definedName name="灯油使用量５月" localSheetId="1">'2011年度'!$E$9</definedName>
    <definedName name="灯油使用量５月" localSheetId="2">'2012年度'!$D$9</definedName>
    <definedName name="灯油使用量５月" localSheetId="3">'2013年度'!$D$9</definedName>
    <definedName name="灯油使用量５月" localSheetId="4">'2014年度'!$D$9</definedName>
    <definedName name="灯油使用量５月" localSheetId="5">'2015年度'!$D$9</definedName>
    <definedName name="灯油使用量５月">#REF!</definedName>
    <definedName name="灯油使用量６月" localSheetId="1">'2011年度'!$F$9</definedName>
    <definedName name="灯油使用量６月" localSheetId="2">'2012年度'!$E$9</definedName>
    <definedName name="灯油使用量６月" localSheetId="3">'2013年度'!$E$9</definedName>
    <definedName name="灯油使用量６月" localSheetId="4">'2014年度'!$E$9</definedName>
    <definedName name="灯油使用量６月" localSheetId="5">'2015年度'!$E$9</definedName>
    <definedName name="灯油使用量６月">#REF!</definedName>
    <definedName name="灯油使用量７月" localSheetId="1">'2011年度'!$G$9</definedName>
    <definedName name="灯油使用量７月" localSheetId="2">'2012年度'!$F$9</definedName>
    <definedName name="灯油使用量７月" localSheetId="3">'2013年度'!$F$9</definedName>
    <definedName name="灯油使用量７月" localSheetId="4">'2014年度'!$F$9</definedName>
    <definedName name="灯油使用量７月" localSheetId="5">'2015年度'!$F$9</definedName>
    <definedName name="灯油使用量７月">#REF!</definedName>
    <definedName name="灯油使用量８月" localSheetId="1">'2011年度'!$H$9</definedName>
    <definedName name="灯油使用量８月" localSheetId="2">'2012年度'!$G$9</definedName>
    <definedName name="灯油使用量８月" localSheetId="3">'2013年度'!$G$9</definedName>
    <definedName name="灯油使用量８月" localSheetId="4">'2014年度'!$G$9</definedName>
    <definedName name="灯油使用量８月" localSheetId="5">'2015年度'!$G$9</definedName>
    <definedName name="灯油使用量８月">#REF!</definedName>
    <definedName name="灯油使用量９月" localSheetId="1">'2011年度'!$I$9</definedName>
    <definedName name="灯油使用量９月" localSheetId="2">'2012年度'!$H$9</definedName>
    <definedName name="灯油使用量９月" localSheetId="3">'2013年度'!$H$9</definedName>
    <definedName name="灯油使用量９月" localSheetId="4">'2014年度'!$H$9</definedName>
    <definedName name="灯油使用量９月" localSheetId="5">'2015年度'!$H$9</definedName>
    <definedName name="灯油使用量９月">#REF!</definedName>
    <definedName name="灯油単位発熱量" localSheetId="1">'2011年度'!$S$9</definedName>
    <definedName name="灯油単位発熱量" localSheetId="2">'2012年度'!$R$9</definedName>
    <definedName name="灯油単位発熱量" localSheetId="3">'2013年度'!$R$9</definedName>
    <definedName name="灯油単位発熱量" localSheetId="4">'2014年度'!$R$9</definedName>
    <definedName name="灯油単位発熱量" localSheetId="5">'2015年度'!$R$9</definedName>
    <definedName name="灯油単位発熱量">#REF!</definedName>
    <definedName name="灯油排出係数" localSheetId="1">'2011年度'!$R$9</definedName>
    <definedName name="灯油排出係数" localSheetId="2">'2012年度'!$Q$9</definedName>
    <definedName name="灯油排出係数" localSheetId="3">'2013年度'!$Q$9</definedName>
    <definedName name="灯油排出係数" localSheetId="4">'2014年度'!$Q$9</definedName>
    <definedName name="灯油排出係数" localSheetId="5">'2015年度'!$Q$9</definedName>
    <definedName name="灯油排出係数">#REF!</definedName>
    <definedName name="年月" localSheetId="1">'2011年度'!#REF!</definedName>
    <definedName name="年月" localSheetId="2">'2012年度'!$C$5</definedName>
    <definedName name="年月" localSheetId="3">'2013年度'!$C$5</definedName>
    <definedName name="年月" localSheetId="4">'2014年度'!$C$5</definedName>
    <definedName name="年月" localSheetId="5">'2015年度'!$C$5</definedName>
    <definedName name="年月">#REF!</definedName>
    <definedName name="排出2011">計算用!$A$5</definedName>
    <definedName name="排出2012">計算用!$D$5</definedName>
    <definedName name="排出2013">計算用!$G$5</definedName>
    <definedName name="排出2014">計算用!$J$5</definedName>
    <definedName name="排出2015">計算用!$M$5</definedName>
    <definedName name="排出2016">計算用!$P$5</definedName>
    <definedName name="排出2017">計算用!$S$5</definedName>
    <definedName name="排出2018">計算用!$V$5</definedName>
    <definedName name="排出2019">計算用!$Y$5</definedName>
    <definedName name="排出2020">計算用!$AB$5</definedName>
    <definedName name="排出2021">計算用!$AE$5</definedName>
    <definedName name="排出2022">計算用!$AH$5</definedName>
    <definedName name="排出2023">計算用!$AK$5</definedName>
    <definedName name="排出2024">計算用!$AN$5</definedName>
    <definedName name="排出2025">計算用!$AQ$5</definedName>
    <definedName name="排出2026">計算用!$AT$5</definedName>
    <definedName name="排出2027">計算用!$AW$5</definedName>
    <definedName name="排出2028">計算用!$AZ$5</definedName>
    <definedName name="排出2029">計算用!$BC$5</definedName>
    <definedName name="排出2030">計算用!$BF$5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6" l="1"/>
  <c r="K6" i="6"/>
  <c r="E6" i="6"/>
  <c r="G47" i="6" s="1"/>
  <c r="D6" i="6"/>
  <c r="E47" i="6" s="1"/>
  <c r="E4" i="19"/>
  <c r="D4" i="19"/>
  <c r="AY24" i="18"/>
  <c r="AY22" i="18"/>
  <c r="BB24" i="18"/>
  <c r="BB22" i="18"/>
  <c r="BE24" i="18"/>
  <c r="BE22" i="18"/>
  <c r="BH24" i="18"/>
  <c r="BH22" i="18"/>
  <c r="BG29" i="18"/>
  <c r="BG5" i="18" s="1"/>
  <c r="BG24" i="18"/>
  <c r="BG22" i="18"/>
  <c r="BG17" i="18"/>
  <c r="BG16" i="18"/>
  <c r="BG15" i="18"/>
  <c r="BG14" i="18"/>
  <c r="BG13" i="18"/>
  <c r="BG12" i="18"/>
  <c r="BG11" i="18"/>
  <c r="BG10" i="18"/>
  <c r="BG9" i="18"/>
  <c r="BH27" i="18" s="1"/>
  <c r="BG8" i="18"/>
  <c r="BH26" i="18" s="1"/>
  <c r="BG7" i="18"/>
  <c r="BH25" i="18" s="1"/>
  <c r="BG2" i="18"/>
  <c r="BF5" i="18" s="1"/>
  <c r="R7" i="29" s="1"/>
  <c r="BD29" i="18"/>
  <c r="BD5" i="18" s="1"/>
  <c r="BD24" i="18"/>
  <c r="BD22" i="18"/>
  <c r="BD17" i="18"/>
  <c r="BD16" i="18"/>
  <c r="BD15" i="18"/>
  <c r="BD14" i="18"/>
  <c r="BD13" i="18"/>
  <c r="BD12" i="18"/>
  <c r="BD11" i="18"/>
  <c r="BD10" i="18"/>
  <c r="BD9" i="18"/>
  <c r="BD27" i="18" s="1"/>
  <c r="BD8" i="18"/>
  <c r="BE26" i="18" s="1"/>
  <c r="BD7" i="18"/>
  <c r="BE25" i="18" s="1"/>
  <c r="BA2" i="18"/>
  <c r="AZ5" i="18" s="1"/>
  <c r="R7" i="27" s="1"/>
  <c r="BD2" i="18"/>
  <c r="BA29" i="18"/>
  <c r="BA5" i="18" s="1"/>
  <c r="BA23" i="18" s="1"/>
  <c r="BA24" i="18"/>
  <c r="BA22" i="18"/>
  <c r="BA17" i="18"/>
  <c r="BA16" i="18"/>
  <c r="BA15" i="18"/>
  <c r="BA14" i="18"/>
  <c r="BA13" i="18"/>
  <c r="BA12" i="18"/>
  <c r="BA11" i="18"/>
  <c r="BA10" i="18"/>
  <c r="BA9" i="18"/>
  <c r="BB27" i="18" s="1"/>
  <c r="BA8" i="18"/>
  <c r="BB26" i="18" s="1"/>
  <c r="BA7" i="18"/>
  <c r="BB25" i="18" s="1"/>
  <c r="AX29" i="18"/>
  <c r="AX5" i="18" s="1"/>
  <c r="AX24" i="18"/>
  <c r="AX22" i="18"/>
  <c r="AX17" i="18"/>
  <c r="AX16" i="18"/>
  <c r="AX15" i="18"/>
  <c r="AX14" i="18"/>
  <c r="AX13" i="18"/>
  <c r="AX12" i="18"/>
  <c r="AX11" i="18"/>
  <c r="AX10" i="18"/>
  <c r="AX9" i="18"/>
  <c r="AY27" i="18" s="1"/>
  <c r="AX8" i="18"/>
  <c r="AY26" i="18" s="1"/>
  <c r="AX7" i="18"/>
  <c r="AY25" i="18" s="1"/>
  <c r="AX2" i="18"/>
  <c r="BG3" i="18"/>
  <c r="BG21" i="18" s="1"/>
  <c r="BG1" i="18"/>
  <c r="BF20" i="18" s="1"/>
  <c r="BD3" i="18"/>
  <c r="BE21" i="18" s="1"/>
  <c r="BD1" i="18"/>
  <c r="BA3" i="18"/>
  <c r="BB21" i="18" s="1"/>
  <c r="BA1" i="18"/>
  <c r="AZ20" i="18" s="1"/>
  <c r="AX3" i="18"/>
  <c r="AX21" i="18" s="1"/>
  <c r="AX1" i="18"/>
  <c r="AV24" i="18"/>
  <c r="AV22" i="18"/>
  <c r="AU29" i="18"/>
  <c r="AU5" i="18" s="1"/>
  <c r="AU23" i="18" s="1"/>
  <c r="AU24" i="18"/>
  <c r="AU22" i="18"/>
  <c r="AU17" i="18"/>
  <c r="AU16" i="18"/>
  <c r="AU15" i="18"/>
  <c r="AU14" i="18"/>
  <c r="AU13" i="18"/>
  <c r="AU12" i="18"/>
  <c r="AU11" i="18"/>
  <c r="AU10" i="18"/>
  <c r="AU9" i="18"/>
  <c r="AV27" i="18" s="1"/>
  <c r="AU8" i="18"/>
  <c r="AU26" i="18" s="1"/>
  <c r="AU7" i="18"/>
  <c r="AV25" i="18" s="1"/>
  <c r="AU2" i="18"/>
  <c r="AU3" i="18"/>
  <c r="AV21" i="18" s="1"/>
  <c r="AU1" i="18"/>
  <c r="AT20" i="18" s="1"/>
  <c r="O43" i="29"/>
  <c r="N43" i="29"/>
  <c r="M43" i="29"/>
  <c r="L43" i="29"/>
  <c r="K43" i="29"/>
  <c r="J43" i="29"/>
  <c r="I43" i="29"/>
  <c r="H43" i="29"/>
  <c r="G43" i="29"/>
  <c r="F43" i="29"/>
  <c r="E43" i="29"/>
  <c r="D43" i="29"/>
  <c r="C40" i="29"/>
  <c r="P36" i="29"/>
  <c r="P35" i="29"/>
  <c r="P34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P31" i="29"/>
  <c r="P30" i="29"/>
  <c r="P29" i="29"/>
  <c r="P28" i="29"/>
  <c r="P32" i="29" s="1"/>
  <c r="P22" i="29"/>
  <c r="V22" i="29" s="1"/>
  <c r="S21" i="29"/>
  <c r="R21" i="29"/>
  <c r="T21" i="29" s="1"/>
  <c r="P21" i="29"/>
  <c r="V20" i="29"/>
  <c r="P20" i="29"/>
  <c r="S19" i="29"/>
  <c r="R19" i="29"/>
  <c r="T19" i="29" s="1"/>
  <c r="P19" i="29"/>
  <c r="P18" i="29"/>
  <c r="V18" i="29" s="1"/>
  <c r="S17" i="29"/>
  <c r="R17" i="29"/>
  <c r="P17" i="29"/>
  <c r="P16" i="29"/>
  <c r="V16" i="29" s="1"/>
  <c r="S15" i="29"/>
  <c r="R15" i="29"/>
  <c r="P15" i="29"/>
  <c r="P14" i="29"/>
  <c r="V14" i="29" s="1"/>
  <c r="S13" i="29"/>
  <c r="R13" i="29"/>
  <c r="T13" i="29" s="1"/>
  <c r="P13" i="29"/>
  <c r="V12" i="29"/>
  <c r="P12" i="29"/>
  <c r="S11" i="29"/>
  <c r="R11" i="29"/>
  <c r="T11" i="29" s="1"/>
  <c r="P11" i="29"/>
  <c r="P10" i="29"/>
  <c r="V10" i="29" s="1"/>
  <c r="S9" i="29"/>
  <c r="R9" i="29"/>
  <c r="P9" i="29"/>
  <c r="P8" i="29"/>
  <c r="V8" i="29" s="1"/>
  <c r="P7" i="29"/>
  <c r="O6" i="29"/>
  <c r="N6" i="29"/>
  <c r="M6" i="29"/>
  <c r="L6" i="29"/>
  <c r="K6" i="29"/>
  <c r="J6" i="29"/>
  <c r="I6" i="29"/>
  <c r="H6" i="29"/>
  <c r="G6" i="29"/>
  <c r="F6" i="29"/>
  <c r="E6" i="29"/>
  <c r="D6" i="29"/>
  <c r="O43" i="28"/>
  <c r="N43" i="28"/>
  <c r="M43" i="28"/>
  <c r="L43" i="28"/>
  <c r="K43" i="28"/>
  <c r="J43" i="28"/>
  <c r="I43" i="28"/>
  <c r="H43" i="28"/>
  <c r="G43" i="28"/>
  <c r="F43" i="28"/>
  <c r="E43" i="28"/>
  <c r="D43" i="28"/>
  <c r="C40" i="28"/>
  <c r="P36" i="28"/>
  <c r="P35" i="28"/>
  <c r="P34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P31" i="28"/>
  <c r="P30" i="28"/>
  <c r="P29" i="28"/>
  <c r="P28" i="28"/>
  <c r="P32" i="28" s="1"/>
  <c r="V22" i="28"/>
  <c r="P22" i="28"/>
  <c r="S21" i="28"/>
  <c r="R21" i="28"/>
  <c r="T21" i="28" s="1"/>
  <c r="P21" i="28"/>
  <c r="V20" i="28"/>
  <c r="P20" i="28"/>
  <c r="S19" i="28"/>
  <c r="R19" i="28"/>
  <c r="T19" i="28" s="1"/>
  <c r="P19" i="28"/>
  <c r="P18" i="28"/>
  <c r="V18" i="28" s="1"/>
  <c r="S17" i="28"/>
  <c r="R17" i="28"/>
  <c r="P17" i="28"/>
  <c r="P16" i="28"/>
  <c r="V16" i="28" s="1"/>
  <c r="S15" i="28"/>
  <c r="R15" i="28"/>
  <c r="P15" i="28"/>
  <c r="V14" i="28"/>
  <c r="P14" i="28"/>
  <c r="S13" i="28"/>
  <c r="R13" i="28"/>
  <c r="T13" i="28" s="1"/>
  <c r="P13" i="28"/>
  <c r="V12" i="28"/>
  <c r="P12" i="28"/>
  <c r="S11" i="28"/>
  <c r="R11" i="28"/>
  <c r="T11" i="28" s="1"/>
  <c r="P11" i="28"/>
  <c r="P10" i="28"/>
  <c r="V10" i="28" s="1"/>
  <c r="S9" i="28"/>
  <c r="R9" i="28"/>
  <c r="P9" i="28"/>
  <c r="P8" i="28"/>
  <c r="V8" i="28" s="1"/>
  <c r="P7" i="28"/>
  <c r="O6" i="28"/>
  <c r="N6" i="28"/>
  <c r="M6" i="28"/>
  <c r="L6" i="28"/>
  <c r="K6" i="28"/>
  <c r="J6" i="28"/>
  <c r="I6" i="28"/>
  <c r="H6" i="28"/>
  <c r="G6" i="28"/>
  <c r="F6" i="28"/>
  <c r="E6" i="28"/>
  <c r="D6" i="28"/>
  <c r="O43" i="27"/>
  <c r="N43" i="27"/>
  <c r="M43" i="27"/>
  <c r="L43" i="27"/>
  <c r="K43" i="27"/>
  <c r="J43" i="27"/>
  <c r="I43" i="27"/>
  <c r="H43" i="27"/>
  <c r="G43" i="27"/>
  <c r="F43" i="27"/>
  <c r="E43" i="27"/>
  <c r="D43" i="27"/>
  <c r="C40" i="27"/>
  <c r="P36" i="27"/>
  <c r="P35" i="27"/>
  <c r="P34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P31" i="27"/>
  <c r="P30" i="27"/>
  <c r="P29" i="27"/>
  <c r="P28" i="27"/>
  <c r="P32" i="27" s="1"/>
  <c r="V22" i="27"/>
  <c r="P22" i="27"/>
  <c r="S21" i="27"/>
  <c r="R21" i="27"/>
  <c r="T21" i="27" s="1"/>
  <c r="P21" i="27"/>
  <c r="V20" i="27"/>
  <c r="P20" i="27"/>
  <c r="S19" i="27"/>
  <c r="R19" i="27"/>
  <c r="P19" i="27"/>
  <c r="P18" i="27"/>
  <c r="V18" i="27" s="1"/>
  <c r="S17" i="27"/>
  <c r="R17" i="27"/>
  <c r="P17" i="27"/>
  <c r="V16" i="27"/>
  <c r="P16" i="27"/>
  <c r="S15" i="27"/>
  <c r="R15" i="27"/>
  <c r="P15" i="27"/>
  <c r="P14" i="27"/>
  <c r="V14" i="27" s="1"/>
  <c r="S13" i="27"/>
  <c r="R13" i="27"/>
  <c r="T13" i="27" s="1"/>
  <c r="P13" i="27"/>
  <c r="V12" i="27"/>
  <c r="P12" i="27"/>
  <c r="S11" i="27"/>
  <c r="R11" i="27"/>
  <c r="P11" i="27"/>
  <c r="P10" i="27"/>
  <c r="V10" i="27" s="1"/>
  <c r="S9" i="27"/>
  <c r="R9" i="27"/>
  <c r="P9" i="27"/>
  <c r="P8" i="27"/>
  <c r="V8" i="27" s="1"/>
  <c r="P7" i="27"/>
  <c r="O6" i="27"/>
  <c r="N6" i="27"/>
  <c r="M6" i="27"/>
  <c r="L6" i="27"/>
  <c r="K6" i="27"/>
  <c r="J6" i="27"/>
  <c r="I6" i="27"/>
  <c r="H6" i="27"/>
  <c r="G6" i="27"/>
  <c r="F6" i="27"/>
  <c r="E6" i="27"/>
  <c r="D6" i="27"/>
  <c r="D3" i="27"/>
  <c r="O43" i="26"/>
  <c r="N43" i="26"/>
  <c r="M43" i="26"/>
  <c r="L43" i="26"/>
  <c r="K43" i="26"/>
  <c r="J43" i="26"/>
  <c r="I43" i="26"/>
  <c r="H43" i="26"/>
  <c r="G43" i="26"/>
  <c r="F43" i="26"/>
  <c r="E43" i="26"/>
  <c r="D43" i="26"/>
  <c r="C40" i="26"/>
  <c r="P36" i="26"/>
  <c r="P35" i="26"/>
  <c r="P34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P31" i="26"/>
  <c r="P30" i="26"/>
  <c r="P29" i="26"/>
  <c r="P28" i="26"/>
  <c r="P32" i="26" s="1"/>
  <c r="P22" i="26"/>
  <c r="V22" i="26" s="1"/>
  <c r="S21" i="26"/>
  <c r="R21" i="26"/>
  <c r="T21" i="26" s="1"/>
  <c r="P21" i="26"/>
  <c r="V20" i="26"/>
  <c r="P20" i="26"/>
  <c r="S19" i="26"/>
  <c r="R19" i="26"/>
  <c r="P19" i="26"/>
  <c r="P18" i="26"/>
  <c r="V18" i="26" s="1"/>
  <c r="S17" i="26"/>
  <c r="R17" i="26"/>
  <c r="T17" i="26" s="1"/>
  <c r="P17" i="26"/>
  <c r="V16" i="26"/>
  <c r="P16" i="26"/>
  <c r="S15" i="26"/>
  <c r="R15" i="26"/>
  <c r="P15" i="26"/>
  <c r="P14" i="26"/>
  <c r="V14" i="26" s="1"/>
  <c r="S13" i="26"/>
  <c r="R13" i="26"/>
  <c r="T13" i="26" s="1"/>
  <c r="P13" i="26"/>
  <c r="V12" i="26"/>
  <c r="P12" i="26"/>
  <c r="S11" i="26"/>
  <c r="R11" i="26"/>
  <c r="P11" i="26"/>
  <c r="P10" i="26"/>
  <c r="V10" i="26" s="1"/>
  <c r="S9" i="26"/>
  <c r="R9" i="26"/>
  <c r="T9" i="26" s="1"/>
  <c r="P9" i="26"/>
  <c r="P8" i="26"/>
  <c r="V8" i="26" s="1"/>
  <c r="P7" i="26"/>
  <c r="O6" i="26"/>
  <c r="N6" i="26"/>
  <c r="M6" i="26"/>
  <c r="L6" i="26"/>
  <c r="K6" i="26"/>
  <c r="J6" i="26"/>
  <c r="I6" i="26"/>
  <c r="H6" i="26"/>
  <c r="G6" i="26"/>
  <c r="F6" i="26"/>
  <c r="E6" i="26"/>
  <c r="D6" i="26"/>
  <c r="O43" i="25"/>
  <c r="N43" i="25"/>
  <c r="M43" i="25"/>
  <c r="L43" i="25"/>
  <c r="K43" i="25"/>
  <c r="J43" i="25"/>
  <c r="I43" i="25"/>
  <c r="H43" i="25"/>
  <c r="G43" i="25"/>
  <c r="F43" i="25"/>
  <c r="E43" i="25"/>
  <c r="D43" i="25"/>
  <c r="C40" i="25"/>
  <c r="P36" i="25"/>
  <c r="P35" i="25"/>
  <c r="P34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P31" i="25"/>
  <c r="P30" i="25"/>
  <c r="P29" i="25"/>
  <c r="P28" i="25"/>
  <c r="P32" i="25" s="1"/>
  <c r="V22" i="25"/>
  <c r="P22" i="25"/>
  <c r="S21" i="25"/>
  <c r="R21" i="25"/>
  <c r="T21" i="25" s="1"/>
  <c r="P21" i="25"/>
  <c r="P20" i="25"/>
  <c r="V20" i="25" s="1"/>
  <c r="S19" i="25"/>
  <c r="R19" i="25"/>
  <c r="P19" i="25"/>
  <c r="P18" i="25"/>
  <c r="V18" i="25" s="1"/>
  <c r="S17" i="25"/>
  <c r="R17" i="25"/>
  <c r="P17" i="25"/>
  <c r="V16" i="25"/>
  <c r="P16" i="25"/>
  <c r="S15" i="25"/>
  <c r="R15" i="25"/>
  <c r="T15" i="25" s="1"/>
  <c r="P15" i="25"/>
  <c r="V14" i="25"/>
  <c r="P14" i="25"/>
  <c r="S13" i="25"/>
  <c r="R13" i="25"/>
  <c r="T13" i="25" s="1"/>
  <c r="P13" i="25"/>
  <c r="P12" i="25"/>
  <c r="V12" i="25" s="1"/>
  <c r="S11" i="25"/>
  <c r="R11" i="25"/>
  <c r="P11" i="25"/>
  <c r="P10" i="25"/>
  <c r="V10" i="25" s="1"/>
  <c r="S9" i="25"/>
  <c r="R9" i="25"/>
  <c r="P9" i="25"/>
  <c r="P8" i="25"/>
  <c r="V8" i="25" s="1"/>
  <c r="V26" i="25" s="1"/>
  <c r="P7" i="25"/>
  <c r="O6" i="25"/>
  <c r="N6" i="25"/>
  <c r="M6" i="25"/>
  <c r="L6" i="25"/>
  <c r="K6" i="25"/>
  <c r="J6" i="25"/>
  <c r="I6" i="25"/>
  <c r="H6" i="25"/>
  <c r="G6" i="25"/>
  <c r="F6" i="25"/>
  <c r="E6" i="25"/>
  <c r="D6" i="25"/>
  <c r="S21" i="24"/>
  <c r="S19" i="24"/>
  <c r="S17" i="24"/>
  <c r="S15" i="24"/>
  <c r="S13" i="24"/>
  <c r="S11" i="24"/>
  <c r="S9" i="24"/>
  <c r="R21" i="24"/>
  <c r="T21" i="24" s="1"/>
  <c r="R19" i="24"/>
  <c r="R17" i="24"/>
  <c r="R15" i="24"/>
  <c r="R13" i="24"/>
  <c r="T13" i="24" s="1"/>
  <c r="R11" i="24"/>
  <c r="R9" i="24"/>
  <c r="S21" i="23"/>
  <c r="S19" i="23"/>
  <c r="S17" i="23"/>
  <c r="S15" i="23"/>
  <c r="S13" i="23"/>
  <c r="S11" i="23"/>
  <c r="S9" i="23"/>
  <c r="R21" i="23"/>
  <c r="R19" i="23"/>
  <c r="R17" i="23"/>
  <c r="T17" i="23" s="1"/>
  <c r="R15" i="23"/>
  <c r="T15" i="23" s="1"/>
  <c r="R13" i="23"/>
  <c r="T13" i="23" s="1"/>
  <c r="R11" i="23"/>
  <c r="R9" i="23"/>
  <c r="T9" i="23" s="1"/>
  <c r="S21" i="22"/>
  <c r="S19" i="22"/>
  <c r="S17" i="22"/>
  <c r="S15" i="22"/>
  <c r="S13" i="22"/>
  <c r="S11" i="22"/>
  <c r="S9" i="22"/>
  <c r="R21" i="22"/>
  <c r="T21" i="22" s="1"/>
  <c r="R19" i="22"/>
  <c r="R17" i="22"/>
  <c r="R15" i="22"/>
  <c r="R13" i="22"/>
  <c r="T13" i="22" s="1"/>
  <c r="R11" i="22"/>
  <c r="R9" i="22"/>
  <c r="S21" i="21"/>
  <c r="S19" i="21"/>
  <c r="S17" i="21"/>
  <c r="S15" i="21"/>
  <c r="S13" i="21"/>
  <c r="S11" i="21"/>
  <c r="S9" i="21"/>
  <c r="R21" i="21"/>
  <c r="T21" i="21" s="1"/>
  <c r="R19" i="21"/>
  <c r="R17" i="21"/>
  <c r="R15" i="21"/>
  <c r="R13" i="21"/>
  <c r="T13" i="21" s="1"/>
  <c r="R11" i="21"/>
  <c r="R9" i="21"/>
  <c r="T9" i="21" s="1"/>
  <c r="R21" i="20"/>
  <c r="R19" i="20"/>
  <c r="T19" i="20" s="1"/>
  <c r="R17" i="20"/>
  <c r="R15" i="20"/>
  <c r="R13" i="20"/>
  <c r="R11" i="20"/>
  <c r="R9" i="20"/>
  <c r="S21" i="20"/>
  <c r="S19" i="20"/>
  <c r="S17" i="20"/>
  <c r="S15" i="20"/>
  <c r="S13" i="20"/>
  <c r="S11" i="20"/>
  <c r="S9" i="20"/>
  <c r="AR29" i="18"/>
  <c r="AR5" i="18" s="1"/>
  <c r="AR23" i="18" s="1"/>
  <c r="AS24" i="18"/>
  <c r="AS22" i="18"/>
  <c r="AR24" i="18"/>
  <c r="AR22" i="18"/>
  <c r="AR17" i="18"/>
  <c r="AR16" i="18"/>
  <c r="AR15" i="18"/>
  <c r="AR14" i="18"/>
  <c r="AR13" i="18"/>
  <c r="AR12" i="18"/>
  <c r="AR11" i="18"/>
  <c r="AR10" i="18"/>
  <c r="AR9" i="18"/>
  <c r="AQ5" i="18" s="1"/>
  <c r="R7" i="24" s="1"/>
  <c r="AR8" i="18"/>
  <c r="AS26" i="18" s="1"/>
  <c r="AR7" i="18"/>
  <c r="AR25" i="18" s="1"/>
  <c r="AR2" i="18"/>
  <c r="AP24" i="18"/>
  <c r="AP22" i="18"/>
  <c r="AO29" i="18"/>
  <c r="AO5" i="18" s="1"/>
  <c r="AO23" i="18" s="1"/>
  <c r="AO24" i="18"/>
  <c r="AO22" i="18"/>
  <c r="AO17" i="18"/>
  <c r="AO16" i="18"/>
  <c r="AO15" i="18"/>
  <c r="AO14" i="18"/>
  <c r="AO13" i="18"/>
  <c r="AO12" i="18"/>
  <c r="AO11" i="18"/>
  <c r="AO10" i="18"/>
  <c r="AO9" i="18"/>
  <c r="AP27" i="18" s="1"/>
  <c r="AO8" i="18"/>
  <c r="AO26" i="18" s="1"/>
  <c r="AO7" i="18"/>
  <c r="AO25" i="18" s="1"/>
  <c r="AO2" i="18"/>
  <c r="AM24" i="18"/>
  <c r="AM22" i="18"/>
  <c r="AJ24" i="18"/>
  <c r="AJ22" i="18"/>
  <c r="AL29" i="18"/>
  <c r="AL5" i="18" s="1"/>
  <c r="S7" i="22" s="1"/>
  <c r="AL24" i="18"/>
  <c r="AL22" i="18"/>
  <c r="AL17" i="18"/>
  <c r="AL16" i="18"/>
  <c r="AL15" i="18"/>
  <c r="AL14" i="18"/>
  <c r="AL13" i="18"/>
  <c r="AL12" i="18"/>
  <c r="AL11" i="18"/>
  <c r="AL10" i="18"/>
  <c r="AL9" i="18"/>
  <c r="AM27" i="18" s="1"/>
  <c r="AL8" i="18"/>
  <c r="AL26" i="18" s="1"/>
  <c r="AL7" i="18"/>
  <c r="AL25" i="18" s="1"/>
  <c r="AL2" i="18"/>
  <c r="AI29" i="18"/>
  <c r="AI5" i="18" s="1"/>
  <c r="S7" i="21" s="1"/>
  <c r="AI24" i="18"/>
  <c r="AI22" i="18"/>
  <c r="AI17" i="18"/>
  <c r="AI16" i="18"/>
  <c r="AI15" i="18"/>
  <c r="AI14" i="18"/>
  <c r="AI13" i="18"/>
  <c r="AI12" i="18"/>
  <c r="AI11" i="18"/>
  <c r="AI10" i="18"/>
  <c r="AI9" i="18"/>
  <c r="AJ27" i="18" s="1"/>
  <c r="AI8" i="18"/>
  <c r="AJ26" i="18" s="1"/>
  <c r="AI7" i="18"/>
  <c r="AJ25" i="18" s="1"/>
  <c r="AI2" i="18"/>
  <c r="AR3" i="18"/>
  <c r="AS21" i="18" s="1"/>
  <c r="AR1" i="18"/>
  <c r="AO3" i="18"/>
  <c r="AP21" i="18" s="1"/>
  <c r="AO1" i="18"/>
  <c r="AL3" i="18"/>
  <c r="AL21" i="18" s="1"/>
  <c r="AL1" i="18"/>
  <c r="AI3" i="18"/>
  <c r="AI21" i="18" s="1"/>
  <c r="AI1" i="18"/>
  <c r="AH20" i="18" s="1"/>
  <c r="AF29" i="18"/>
  <c r="AF5" i="18" s="1"/>
  <c r="S7" i="20" s="1"/>
  <c r="AG24" i="18"/>
  <c r="AG22" i="18"/>
  <c r="AF24" i="18"/>
  <c r="AF22" i="18"/>
  <c r="AF17" i="18"/>
  <c r="AF16" i="18"/>
  <c r="AF15" i="18"/>
  <c r="AF14" i="18"/>
  <c r="AF13" i="18"/>
  <c r="AF12" i="18"/>
  <c r="AF11" i="18"/>
  <c r="AF10" i="18"/>
  <c r="AF9" i="18"/>
  <c r="AG27" i="18" s="1"/>
  <c r="AF8" i="18"/>
  <c r="AG26" i="18" s="1"/>
  <c r="AF7" i="18"/>
  <c r="AG25" i="18" s="1"/>
  <c r="AF2" i="18"/>
  <c r="AE5" i="18"/>
  <c r="R7" i="20" s="1"/>
  <c r="AF3" i="18"/>
  <c r="AF21" i="18" s="1"/>
  <c r="AF1" i="18"/>
  <c r="AE20" i="18" s="1"/>
  <c r="O43" i="24"/>
  <c r="N43" i="24"/>
  <c r="M43" i="24"/>
  <c r="L43" i="24"/>
  <c r="K43" i="24"/>
  <c r="J43" i="24"/>
  <c r="I43" i="24"/>
  <c r="H43" i="24"/>
  <c r="G43" i="24"/>
  <c r="F43" i="24"/>
  <c r="E43" i="24"/>
  <c r="D43" i="24"/>
  <c r="C40" i="24"/>
  <c r="P36" i="24"/>
  <c r="P35" i="24"/>
  <c r="P34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P31" i="24"/>
  <c r="P30" i="24"/>
  <c r="P29" i="24"/>
  <c r="P28" i="24"/>
  <c r="P32" i="24" s="1"/>
  <c r="V22" i="24"/>
  <c r="P22" i="24"/>
  <c r="P21" i="24"/>
  <c r="V20" i="24"/>
  <c r="P20" i="24"/>
  <c r="P19" i="24"/>
  <c r="P18" i="24"/>
  <c r="V18" i="24" s="1"/>
  <c r="P17" i="24"/>
  <c r="V16" i="24"/>
  <c r="P16" i="24"/>
  <c r="P15" i="24"/>
  <c r="P14" i="24"/>
  <c r="V14" i="24" s="1"/>
  <c r="P13" i="24"/>
  <c r="U13" i="24" s="1"/>
  <c r="V12" i="24"/>
  <c r="P12" i="24"/>
  <c r="P11" i="24"/>
  <c r="U11" i="24" s="1"/>
  <c r="P10" i="24"/>
  <c r="V10" i="24" s="1"/>
  <c r="P9" i="24"/>
  <c r="V8" i="24"/>
  <c r="P8" i="24"/>
  <c r="P7" i="24"/>
  <c r="O6" i="24"/>
  <c r="N6" i="24"/>
  <c r="M6" i="24"/>
  <c r="L6" i="24"/>
  <c r="K6" i="24"/>
  <c r="J6" i="24"/>
  <c r="I6" i="24"/>
  <c r="H6" i="24"/>
  <c r="G6" i="24"/>
  <c r="F6" i="24"/>
  <c r="E6" i="24"/>
  <c r="D6" i="24"/>
  <c r="D3" i="24"/>
  <c r="O43" i="23"/>
  <c r="N43" i="23"/>
  <c r="M43" i="23"/>
  <c r="L43" i="23"/>
  <c r="K43" i="23"/>
  <c r="J43" i="23"/>
  <c r="I43" i="23"/>
  <c r="H43" i="23"/>
  <c r="G43" i="23"/>
  <c r="F43" i="23"/>
  <c r="E43" i="23"/>
  <c r="D43" i="23"/>
  <c r="C40" i="23"/>
  <c r="P36" i="23"/>
  <c r="P35" i="23"/>
  <c r="P34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P31" i="23"/>
  <c r="P30" i="23"/>
  <c r="P29" i="23"/>
  <c r="P28" i="23"/>
  <c r="P32" i="23" s="1"/>
  <c r="P22" i="23"/>
  <c r="V22" i="23" s="1"/>
  <c r="P21" i="23"/>
  <c r="P20" i="23"/>
  <c r="V20" i="23" s="1"/>
  <c r="P19" i="23"/>
  <c r="P18" i="23"/>
  <c r="V18" i="23" s="1"/>
  <c r="P17" i="23"/>
  <c r="U17" i="23" s="1"/>
  <c r="V16" i="23"/>
  <c r="P16" i="23"/>
  <c r="P15" i="23"/>
  <c r="P14" i="23"/>
  <c r="V14" i="23" s="1"/>
  <c r="P13" i="23"/>
  <c r="P12" i="23"/>
  <c r="V12" i="23" s="1"/>
  <c r="P11" i="23"/>
  <c r="P10" i="23"/>
  <c r="V10" i="23" s="1"/>
  <c r="P9" i="23"/>
  <c r="U9" i="23" s="1"/>
  <c r="V8" i="23"/>
  <c r="P8" i="23"/>
  <c r="P7" i="23"/>
  <c r="O6" i="23"/>
  <c r="N6" i="23"/>
  <c r="M6" i="23"/>
  <c r="L6" i="23"/>
  <c r="K6" i="23"/>
  <c r="J6" i="23"/>
  <c r="I6" i="23"/>
  <c r="H6" i="23"/>
  <c r="G6" i="23"/>
  <c r="F6" i="23"/>
  <c r="E6" i="23"/>
  <c r="D6" i="23"/>
  <c r="O43" i="22"/>
  <c r="N43" i="22"/>
  <c r="M43" i="22"/>
  <c r="L43" i="22"/>
  <c r="K43" i="22"/>
  <c r="J43" i="22"/>
  <c r="I43" i="22"/>
  <c r="H43" i="22"/>
  <c r="G43" i="22"/>
  <c r="F43" i="22"/>
  <c r="E43" i="22"/>
  <c r="D43" i="22"/>
  <c r="C40" i="22"/>
  <c r="P36" i="22"/>
  <c r="P35" i="22"/>
  <c r="P34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P31" i="22"/>
  <c r="P30" i="22"/>
  <c r="P29" i="22"/>
  <c r="P28" i="22"/>
  <c r="P32" i="22" s="1"/>
  <c r="V22" i="22"/>
  <c r="P22" i="22"/>
  <c r="P21" i="22"/>
  <c r="U21" i="22" s="1"/>
  <c r="V20" i="22"/>
  <c r="P20" i="22"/>
  <c r="P19" i="22"/>
  <c r="U19" i="22" s="1"/>
  <c r="P18" i="22"/>
  <c r="V18" i="22" s="1"/>
  <c r="P17" i="22"/>
  <c r="P16" i="22"/>
  <c r="V16" i="22" s="1"/>
  <c r="P15" i="22"/>
  <c r="T15" i="22" s="1"/>
  <c r="P14" i="22"/>
  <c r="V14" i="22" s="1"/>
  <c r="P13" i="22"/>
  <c r="V12" i="22"/>
  <c r="P12" i="22"/>
  <c r="P11" i="22"/>
  <c r="P10" i="22"/>
  <c r="V10" i="22" s="1"/>
  <c r="P9" i="22"/>
  <c r="P8" i="22"/>
  <c r="V8" i="22" s="1"/>
  <c r="P7" i="22"/>
  <c r="O6" i="22"/>
  <c r="N6" i="22"/>
  <c r="M6" i="22"/>
  <c r="L6" i="22"/>
  <c r="K6" i="22"/>
  <c r="J6" i="22"/>
  <c r="I6" i="22"/>
  <c r="H6" i="22"/>
  <c r="G6" i="22"/>
  <c r="F6" i="22"/>
  <c r="E6" i="22"/>
  <c r="D6" i="22"/>
  <c r="O43" i="21"/>
  <c r="N43" i="21"/>
  <c r="M43" i="21"/>
  <c r="L43" i="21"/>
  <c r="K43" i="21"/>
  <c r="J43" i="21"/>
  <c r="I43" i="21"/>
  <c r="H43" i="21"/>
  <c r="G43" i="21"/>
  <c r="F43" i="21"/>
  <c r="E43" i="21"/>
  <c r="D43" i="21"/>
  <c r="C40" i="21"/>
  <c r="P36" i="21"/>
  <c r="P35" i="21"/>
  <c r="P34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P31" i="21"/>
  <c r="P30" i="21"/>
  <c r="P29" i="21"/>
  <c r="P28" i="21"/>
  <c r="P32" i="21" s="1"/>
  <c r="V22" i="21"/>
  <c r="P22" i="21"/>
  <c r="P21" i="21"/>
  <c r="V20" i="21"/>
  <c r="P20" i="21"/>
  <c r="P19" i="21"/>
  <c r="P18" i="21"/>
  <c r="V18" i="21" s="1"/>
  <c r="P17" i="21"/>
  <c r="U17" i="21" s="1"/>
  <c r="V16" i="21"/>
  <c r="P16" i="21"/>
  <c r="U15" i="21"/>
  <c r="P15" i="21"/>
  <c r="T15" i="21" s="1"/>
  <c r="P14" i="21"/>
  <c r="V14" i="21" s="1"/>
  <c r="P13" i="21"/>
  <c r="V12" i="21"/>
  <c r="P12" i="21"/>
  <c r="P11" i="21"/>
  <c r="P10" i="21"/>
  <c r="V10" i="21" s="1"/>
  <c r="P9" i="21"/>
  <c r="V8" i="21"/>
  <c r="P8" i="21"/>
  <c r="P7" i="21"/>
  <c r="O6" i="21"/>
  <c r="N6" i="21"/>
  <c r="M6" i="21"/>
  <c r="L6" i="21"/>
  <c r="K6" i="21"/>
  <c r="J6" i="21"/>
  <c r="I6" i="21"/>
  <c r="H6" i="21"/>
  <c r="G6" i="21"/>
  <c r="F6" i="21"/>
  <c r="E6" i="21"/>
  <c r="D6" i="21"/>
  <c r="O43" i="20"/>
  <c r="N43" i="20"/>
  <c r="M43" i="20"/>
  <c r="L43" i="20"/>
  <c r="K43" i="20"/>
  <c r="J43" i="20"/>
  <c r="I43" i="20"/>
  <c r="H43" i="20"/>
  <c r="G43" i="20"/>
  <c r="F43" i="20"/>
  <c r="E43" i="20"/>
  <c r="D43" i="20"/>
  <c r="C40" i="20"/>
  <c r="P36" i="20"/>
  <c r="P35" i="20"/>
  <c r="P34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P31" i="20"/>
  <c r="P30" i="20"/>
  <c r="P29" i="20"/>
  <c r="P28" i="20"/>
  <c r="P32" i="20" s="1"/>
  <c r="V22" i="20"/>
  <c r="P22" i="20"/>
  <c r="P21" i="20"/>
  <c r="V20" i="20"/>
  <c r="P20" i="20"/>
  <c r="P19" i="20"/>
  <c r="P18" i="20"/>
  <c r="V18" i="20" s="1"/>
  <c r="P17" i="20"/>
  <c r="P16" i="20"/>
  <c r="V16" i="20" s="1"/>
  <c r="P15" i="20"/>
  <c r="P14" i="20"/>
  <c r="V14" i="20" s="1"/>
  <c r="P13" i="20"/>
  <c r="V12" i="20"/>
  <c r="P12" i="20"/>
  <c r="T11" i="20"/>
  <c r="P11" i="20"/>
  <c r="V10" i="20"/>
  <c r="P10" i="20"/>
  <c r="P9" i="20"/>
  <c r="U9" i="20" s="1"/>
  <c r="P8" i="20"/>
  <c r="V8" i="20" s="1"/>
  <c r="P7" i="20"/>
  <c r="O6" i="20"/>
  <c r="N6" i="20"/>
  <c r="M6" i="20"/>
  <c r="L6" i="20"/>
  <c r="K6" i="20"/>
  <c r="J6" i="20"/>
  <c r="I6" i="20"/>
  <c r="H6" i="20"/>
  <c r="G6" i="20"/>
  <c r="F6" i="20"/>
  <c r="E6" i="20"/>
  <c r="D6" i="20"/>
  <c r="S21" i="17"/>
  <c r="U21" i="17" s="1"/>
  <c r="R21" i="17"/>
  <c r="T21" i="17" s="1"/>
  <c r="S19" i="17"/>
  <c r="U19" i="17" s="1"/>
  <c r="R19" i="17"/>
  <c r="T19" i="17" s="1"/>
  <c r="S17" i="17"/>
  <c r="R17" i="17"/>
  <c r="S15" i="17"/>
  <c r="R15" i="17"/>
  <c r="S13" i="17"/>
  <c r="U13" i="17" s="1"/>
  <c r="R13" i="17"/>
  <c r="T13" i="17" s="1"/>
  <c r="S11" i="17"/>
  <c r="U11" i="17" s="1"/>
  <c r="R11" i="17"/>
  <c r="T11" i="17" s="1"/>
  <c r="S9" i="17"/>
  <c r="R9" i="17"/>
  <c r="S21" i="16"/>
  <c r="R21" i="16"/>
  <c r="S19" i="16"/>
  <c r="U19" i="16" s="1"/>
  <c r="R19" i="16"/>
  <c r="T19" i="16" s="1"/>
  <c r="S17" i="16"/>
  <c r="U17" i="16" s="1"/>
  <c r="R17" i="16"/>
  <c r="T17" i="16" s="1"/>
  <c r="S15" i="16"/>
  <c r="R15" i="16"/>
  <c r="T15" i="16" s="1"/>
  <c r="S13" i="16"/>
  <c r="R13" i="16"/>
  <c r="S11" i="16"/>
  <c r="U11" i="16" s="1"/>
  <c r="R11" i="16"/>
  <c r="S9" i="16"/>
  <c r="R9" i="16"/>
  <c r="S21" i="15"/>
  <c r="R21" i="15"/>
  <c r="S19" i="15"/>
  <c r="R19" i="15"/>
  <c r="S17" i="15"/>
  <c r="U17" i="15" s="1"/>
  <c r="R17" i="15"/>
  <c r="T17" i="15" s="1"/>
  <c r="S15" i="15"/>
  <c r="U15" i="15" s="1"/>
  <c r="R15" i="15"/>
  <c r="T15" i="15" s="1"/>
  <c r="S13" i="15"/>
  <c r="R13" i="15"/>
  <c r="S11" i="15"/>
  <c r="U11" i="15" s="1"/>
  <c r="R11" i="15"/>
  <c r="S9" i="15"/>
  <c r="U9" i="15" s="1"/>
  <c r="R9" i="15"/>
  <c r="T9" i="15" s="1"/>
  <c r="S21" i="14"/>
  <c r="U21" i="14" s="1"/>
  <c r="R21" i="14"/>
  <c r="S19" i="14"/>
  <c r="R19" i="14"/>
  <c r="S17" i="14"/>
  <c r="U17" i="14" s="1"/>
  <c r="R17" i="14"/>
  <c r="S15" i="14"/>
  <c r="U15" i="14" s="1"/>
  <c r="R15" i="14"/>
  <c r="S13" i="14"/>
  <c r="U13" i="14" s="1"/>
  <c r="R13" i="14"/>
  <c r="S11" i="14"/>
  <c r="U11" i="14" s="1"/>
  <c r="R11" i="14"/>
  <c r="S9" i="14"/>
  <c r="R9" i="14"/>
  <c r="S21" i="13"/>
  <c r="U21" i="13" s="1"/>
  <c r="R21" i="13"/>
  <c r="S19" i="13"/>
  <c r="U19" i="13" s="1"/>
  <c r="R19" i="13"/>
  <c r="S17" i="13"/>
  <c r="R17" i="13"/>
  <c r="S15" i="13"/>
  <c r="R15" i="13"/>
  <c r="S13" i="13"/>
  <c r="U13" i="13" s="1"/>
  <c r="R13" i="13"/>
  <c r="T13" i="13" s="1"/>
  <c r="S11" i="13"/>
  <c r="U11" i="13" s="1"/>
  <c r="R11" i="13"/>
  <c r="T11" i="13" s="1"/>
  <c r="S9" i="13"/>
  <c r="R9" i="13"/>
  <c r="T9" i="13" s="1"/>
  <c r="S21" i="10"/>
  <c r="R21" i="10"/>
  <c r="S19" i="10"/>
  <c r="U19" i="10" s="1"/>
  <c r="R19" i="10"/>
  <c r="T19" i="10" s="1"/>
  <c r="S17" i="10"/>
  <c r="R17" i="10"/>
  <c r="S15" i="10"/>
  <c r="U15" i="10" s="1"/>
  <c r="R15" i="10"/>
  <c r="S13" i="10"/>
  <c r="R13" i="10"/>
  <c r="S11" i="10"/>
  <c r="U11" i="10" s="1"/>
  <c r="R11" i="10"/>
  <c r="S9" i="10"/>
  <c r="U9" i="10" s="1"/>
  <c r="R9" i="10"/>
  <c r="T9" i="10" s="1"/>
  <c r="S21" i="9"/>
  <c r="U21" i="9" s="1"/>
  <c r="R21" i="9"/>
  <c r="S19" i="9"/>
  <c r="R19" i="9"/>
  <c r="S17" i="9"/>
  <c r="U17" i="9" s="1"/>
  <c r="R17" i="9"/>
  <c r="S15" i="9"/>
  <c r="R15" i="9"/>
  <c r="T15" i="9" s="1"/>
  <c r="S13" i="9"/>
  <c r="R13" i="9"/>
  <c r="S11" i="9"/>
  <c r="R11" i="9"/>
  <c r="S9" i="9"/>
  <c r="U9" i="9" s="1"/>
  <c r="R9" i="9"/>
  <c r="T9" i="9" s="1"/>
  <c r="S21" i="8"/>
  <c r="R21" i="8"/>
  <c r="T21" i="8" s="1"/>
  <c r="S19" i="8"/>
  <c r="R19" i="8"/>
  <c r="S17" i="8"/>
  <c r="R17" i="8"/>
  <c r="S15" i="8"/>
  <c r="U15" i="8" s="1"/>
  <c r="R15" i="8"/>
  <c r="T15" i="8" s="1"/>
  <c r="S13" i="8"/>
  <c r="R13" i="8"/>
  <c r="T13" i="8" s="1"/>
  <c r="S11" i="8"/>
  <c r="R11" i="8"/>
  <c r="S9" i="8"/>
  <c r="R9" i="8"/>
  <c r="S21" i="2"/>
  <c r="R21" i="2"/>
  <c r="S19" i="2"/>
  <c r="R19" i="2"/>
  <c r="S17" i="2"/>
  <c r="R17" i="2"/>
  <c r="S15" i="2"/>
  <c r="R15" i="2"/>
  <c r="S13" i="2"/>
  <c r="U13" i="2" s="1"/>
  <c r="R13" i="2"/>
  <c r="S11" i="2"/>
  <c r="U11" i="2" s="1"/>
  <c r="R11" i="2"/>
  <c r="S9" i="2"/>
  <c r="U9" i="2" s="1"/>
  <c r="R9" i="2"/>
  <c r="S21" i="11"/>
  <c r="R21" i="11"/>
  <c r="S19" i="11"/>
  <c r="U19" i="11" s="1"/>
  <c r="R19" i="11"/>
  <c r="T19" i="11" s="1"/>
  <c r="S17" i="11"/>
  <c r="U17" i="11" s="1"/>
  <c r="R17" i="11"/>
  <c r="T17" i="11" s="1"/>
  <c r="S15" i="11"/>
  <c r="U15" i="11" s="1"/>
  <c r="R15" i="11"/>
  <c r="T15" i="11" s="1"/>
  <c r="S13" i="11"/>
  <c r="R13" i="11"/>
  <c r="S11" i="11"/>
  <c r="R11" i="11"/>
  <c r="S9" i="11"/>
  <c r="U9" i="11" s="1"/>
  <c r="R9" i="11"/>
  <c r="AC29" i="18"/>
  <c r="AC5" i="18" s="1"/>
  <c r="Z29" i="18"/>
  <c r="Z5" i="18" s="1"/>
  <c r="AA23" i="18" s="1"/>
  <c r="W29" i="18"/>
  <c r="W5" i="18" s="1"/>
  <c r="T29" i="18"/>
  <c r="T5" i="18" s="1"/>
  <c r="Q29" i="18"/>
  <c r="Q5" i="18" s="1"/>
  <c r="N29" i="18"/>
  <c r="N5" i="18" s="1"/>
  <c r="K29" i="18"/>
  <c r="K5" i="18" s="1"/>
  <c r="L23" i="18" s="1"/>
  <c r="P7" i="9"/>
  <c r="H29" i="18"/>
  <c r="H5" i="18" s="1"/>
  <c r="I23" i="18" s="1"/>
  <c r="B29" i="18"/>
  <c r="B5" i="18" s="1"/>
  <c r="B1" i="18"/>
  <c r="A20" i="18" s="1"/>
  <c r="E29" i="18"/>
  <c r="E5" i="18" s="1"/>
  <c r="AD24" i="18"/>
  <c r="AC24" i="18"/>
  <c r="AD22" i="18"/>
  <c r="AC22" i="18"/>
  <c r="AC3" i="18"/>
  <c r="AD21" i="18" s="1"/>
  <c r="AA24" i="18"/>
  <c r="Z24" i="18"/>
  <c r="Z1" i="18"/>
  <c r="Y20" i="18" s="1"/>
  <c r="AA22" i="18"/>
  <c r="Z22" i="18"/>
  <c r="Z3" i="18"/>
  <c r="Z21" i="18" s="1"/>
  <c r="AA21" i="18"/>
  <c r="X24" i="18"/>
  <c r="W24" i="18"/>
  <c r="X22" i="18"/>
  <c r="W22" i="18"/>
  <c r="W3" i="18"/>
  <c r="X21" i="18" s="1"/>
  <c r="U24" i="18"/>
  <c r="T24" i="18"/>
  <c r="U22" i="18"/>
  <c r="T22" i="18"/>
  <c r="T3" i="18"/>
  <c r="U21" i="18" s="1"/>
  <c r="R24" i="18"/>
  <c r="Q24" i="18"/>
  <c r="R22" i="18"/>
  <c r="Q22" i="18"/>
  <c r="Q3" i="18"/>
  <c r="R21" i="18" s="1"/>
  <c r="O24" i="18"/>
  <c r="N24" i="18"/>
  <c r="O22" i="18"/>
  <c r="N22" i="18"/>
  <c r="N3" i="18"/>
  <c r="N21" i="18" s="1"/>
  <c r="L24" i="18"/>
  <c r="K24" i="18"/>
  <c r="L22" i="18"/>
  <c r="K22" i="18"/>
  <c r="K3" i="18"/>
  <c r="K21" i="18" s="1"/>
  <c r="I24" i="18"/>
  <c r="H24" i="18"/>
  <c r="I22" i="18"/>
  <c r="H22" i="18"/>
  <c r="H3" i="18"/>
  <c r="I21" i="18" s="1"/>
  <c r="F24" i="18"/>
  <c r="E24" i="18"/>
  <c r="P7" i="2"/>
  <c r="F22" i="18"/>
  <c r="E22" i="18"/>
  <c r="E3" i="18"/>
  <c r="F21" i="18" s="1"/>
  <c r="C24" i="18"/>
  <c r="C22" i="18"/>
  <c r="B3" i="18"/>
  <c r="C21" i="18" s="1"/>
  <c r="B24" i="18"/>
  <c r="B22" i="18"/>
  <c r="AC16" i="18"/>
  <c r="AC15" i="18"/>
  <c r="AC14" i="18"/>
  <c r="AC13" i="18"/>
  <c r="AC12" i="18"/>
  <c r="AC11" i="18"/>
  <c r="AC10" i="18"/>
  <c r="AC9" i="18"/>
  <c r="AD27" i="18" s="1"/>
  <c r="AC8" i="18"/>
  <c r="AC26" i="18" s="1"/>
  <c r="AC7" i="18"/>
  <c r="AC25" i="18" s="1"/>
  <c r="Z16" i="18"/>
  <c r="Z15" i="18"/>
  <c r="Z14" i="18"/>
  <c r="Z13" i="18"/>
  <c r="Z12" i="18"/>
  <c r="Z11" i="18"/>
  <c r="Z10" i="18"/>
  <c r="Z9" i="18"/>
  <c r="AA27" i="18" s="1"/>
  <c r="Z8" i="18"/>
  <c r="AA26" i="18" s="1"/>
  <c r="Z7" i="18"/>
  <c r="Z25" i="18" s="1"/>
  <c r="W16" i="18"/>
  <c r="W15" i="18"/>
  <c r="W14" i="18"/>
  <c r="W13" i="18"/>
  <c r="W12" i="18"/>
  <c r="W11" i="18"/>
  <c r="W10" i="18"/>
  <c r="W9" i="18"/>
  <c r="X27" i="18" s="1"/>
  <c r="W8" i="18"/>
  <c r="W26" i="18" s="1"/>
  <c r="W7" i="18"/>
  <c r="X25" i="18" s="1"/>
  <c r="T16" i="18"/>
  <c r="T15" i="18"/>
  <c r="T14" i="18"/>
  <c r="T13" i="18"/>
  <c r="T12" i="18"/>
  <c r="T11" i="18"/>
  <c r="T10" i="18"/>
  <c r="T9" i="18"/>
  <c r="T27" i="18" s="1"/>
  <c r="T8" i="18"/>
  <c r="U26" i="18" s="1"/>
  <c r="T7" i="18"/>
  <c r="U25" i="18" s="1"/>
  <c r="Q16" i="18"/>
  <c r="Q15" i="18"/>
  <c r="Q14" i="18"/>
  <c r="Q13" i="18"/>
  <c r="Q12" i="18"/>
  <c r="Q11" i="18"/>
  <c r="Q10" i="18"/>
  <c r="Q9" i="18"/>
  <c r="Q27" i="18" s="1"/>
  <c r="Q8" i="18"/>
  <c r="R26" i="18" s="1"/>
  <c r="Q7" i="18"/>
  <c r="R25" i="18" s="1"/>
  <c r="N16" i="18"/>
  <c r="N15" i="18"/>
  <c r="N14" i="18"/>
  <c r="N13" i="18"/>
  <c r="N12" i="18"/>
  <c r="N11" i="18"/>
  <c r="N10" i="18"/>
  <c r="N9" i="18"/>
  <c r="N27" i="18" s="1"/>
  <c r="N8" i="18"/>
  <c r="N26" i="18" s="1"/>
  <c r="N7" i="18"/>
  <c r="O25" i="18" s="1"/>
  <c r="K16" i="18"/>
  <c r="K15" i="18"/>
  <c r="K14" i="18"/>
  <c r="K13" i="18"/>
  <c r="K12" i="18"/>
  <c r="K11" i="18"/>
  <c r="K10" i="18"/>
  <c r="K9" i="18"/>
  <c r="K8" i="18"/>
  <c r="L26" i="18" s="1"/>
  <c r="K7" i="18"/>
  <c r="L25" i="18" s="1"/>
  <c r="H16" i="18"/>
  <c r="H15" i="18"/>
  <c r="H14" i="18"/>
  <c r="H13" i="18"/>
  <c r="H12" i="18"/>
  <c r="H11" i="18"/>
  <c r="H10" i="18"/>
  <c r="H9" i="18"/>
  <c r="I27" i="18" s="1"/>
  <c r="H8" i="18"/>
  <c r="I26" i="18" s="1"/>
  <c r="H7" i="18"/>
  <c r="H25" i="18" s="1"/>
  <c r="E16" i="18"/>
  <c r="E15" i="18"/>
  <c r="E14" i="18"/>
  <c r="E13" i="18"/>
  <c r="E12" i="18"/>
  <c r="E11" i="18"/>
  <c r="E10" i="18"/>
  <c r="E9" i="18"/>
  <c r="F27" i="18" s="1"/>
  <c r="E8" i="18"/>
  <c r="F26" i="18" s="1"/>
  <c r="E7" i="18"/>
  <c r="F25" i="18" s="1"/>
  <c r="B16" i="18"/>
  <c r="B15" i="18"/>
  <c r="B14" i="18"/>
  <c r="B13" i="18"/>
  <c r="B12" i="18"/>
  <c r="B11" i="18"/>
  <c r="B10" i="18"/>
  <c r="B9" i="18"/>
  <c r="B27" i="18" s="1"/>
  <c r="B8" i="18"/>
  <c r="B7" i="18"/>
  <c r="C25" i="18" s="1"/>
  <c r="D43" i="11"/>
  <c r="AC2" i="18"/>
  <c r="Z2" i="18"/>
  <c r="W2" i="18"/>
  <c r="T2" i="18"/>
  <c r="Q2" i="18"/>
  <c r="N2" i="18"/>
  <c r="K2" i="18"/>
  <c r="H2" i="18"/>
  <c r="E2" i="18"/>
  <c r="E17" i="18"/>
  <c r="B2" i="18"/>
  <c r="B17" i="18"/>
  <c r="AC1" i="18"/>
  <c r="AB20" i="18" s="1"/>
  <c r="W1" i="18"/>
  <c r="V20" i="18" s="1"/>
  <c r="T1" i="18"/>
  <c r="S20" i="18" s="1"/>
  <c r="Q1" i="18"/>
  <c r="P20" i="18" s="1"/>
  <c r="N1" i="18"/>
  <c r="K1" i="18"/>
  <c r="J20" i="18" s="1"/>
  <c r="H1" i="18"/>
  <c r="G20" i="18" s="1"/>
  <c r="E1" i="18"/>
  <c r="D20" i="18" s="1"/>
  <c r="P7" i="10"/>
  <c r="P9" i="10"/>
  <c r="P11" i="10"/>
  <c r="P13" i="10"/>
  <c r="P15" i="10"/>
  <c r="P17" i="10"/>
  <c r="P19" i="10"/>
  <c r="P21" i="10"/>
  <c r="P9" i="9"/>
  <c r="P11" i="9"/>
  <c r="P13" i="9"/>
  <c r="P15" i="9"/>
  <c r="P17" i="9"/>
  <c r="P19" i="9"/>
  <c r="P21" i="9"/>
  <c r="P7" i="11"/>
  <c r="P9" i="11"/>
  <c r="P11" i="11"/>
  <c r="P13" i="11"/>
  <c r="P15" i="11"/>
  <c r="P17" i="11"/>
  <c r="P19" i="11"/>
  <c r="P21" i="11"/>
  <c r="P7" i="15"/>
  <c r="P9" i="15"/>
  <c r="P11" i="15"/>
  <c r="P13" i="15"/>
  <c r="P15" i="15"/>
  <c r="P17" i="15"/>
  <c r="P19" i="15"/>
  <c r="P21" i="15"/>
  <c r="P7" i="14"/>
  <c r="P9" i="14"/>
  <c r="P11" i="14"/>
  <c r="P13" i="14"/>
  <c r="P15" i="14"/>
  <c r="P17" i="14"/>
  <c r="P19" i="14"/>
  <c r="P21" i="14"/>
  <c r="G48" i="6"/>
  <c r="E48" i="6"/>
  <c r="P7" i="17"/>
  <c r="P9" i="17"/>
  <c r="P11" i="17"/>
  <c r="P13" i="17"/>
  <c r="P15" i="17"/>
  <c r="P17" i="17"/>
  <c r="P19" i="17"/>
  <c r="P21" i="17"/>
  <c r="P7" i="16"/>
  <c r="P9" i="16"/>
  <c r="P11" i="16"/>
  <c r="P13" i="16"/>
  <c r="P15" i="16"/>
  <c r="P17" i="16"/>
  <c r="P19" i="16"/>
  <c r="P21" i="16"/>
  <c r="P7" i="13"/>
  <c r="P9" i="13"/>
  <c r="P11" i="13"/>
  <c r="P13" i="13"/>
  <c r="P15" i="13"/>
  <c r="P17" i="13"/>
  <c r="P19" i="13"/>
  <c r="P21" i="13"/>
  <c r="P7" i="8"/>
  <c r="P9" i="8"/>
  <c r="P11" i="8"/>
  <c r="U11" i="8" s="1"/>
  <c r="P13" i="8"/>
  <c r="P15" i="8"/>
  <c r="P17" i="8"/>
  <c r="P19" i="8"/>
  <c r="P21" i="8"/>
  <c r="P9" i="2"/>
  <c r="P11" i="2"/>
  <c r="T11" i="2" s="1"/>
  <c r="P13" i="2"/>
  <c r="P15" i="2"/>
  <c r="P17" i="2"/>
  <c r="P19" i="2"/>
  <c r="T19" i="2" s="1"/>
  <c r="P21" i="2"/>
  <c r="B10" i="6"/>
  <c r="H10" i="6"/>
  <c r="D6" i="11"/>
  <c r="O43" i="17"/>
  <c r="N43" i="17"/>
  <c r="M43" i="17"/>
  <c r="L43" i="17"/>
  <c r="K43" i="17"/>
  <c r="J43" i="17"/>
  <c r="I43" i="17"/>
  <c r="H43" i="17"/>
  <c r="G43" i="17"/>
  <c r="F43" i="17"/>
  <c r="E43" i="17"/>
  <c r="D43" i="17"/>
  <c r="D43" i="16"/>
  <c r="O43" i="16"/>
  <c r="N43" i="16"/>
  <c r="M43" i="16"/>
  <c r="L43" i="16"/>
  <c r="K43" i="16"/>
  <c r="J43" i="16"/>
  <c r="I43" i="16"/>
  <c r="H43" i="16"/>
  <c r="G43" i="16"/>
  <c r="F43" i="16"/>
  <c r="E43" i="16"/>
  <c r="O43" i="15"/>
  <c r="N43" i="15"/>
  <c r="M43" i="15"/>
  <c r="L43" i="15"/>
  <c r="K43" i="15"/>
  <c r="J43" i="15"/>
  <c r="I43" i="15"/>
  <c r="H43" i="15"/>
  <c r="G43" i="15"/>
  <c r="F43" i="15"/>
  <c r="E43" i="15"/>
  <c r="D43" i="15"/>
  <c r="O43" i="14"/>
  <c r="N43" i="14"/>
  <c r="M43" i="14"/>
  <c r="L43" i="14"/>
  <c r="K43" i="14"/>
  <c r="J43" i="14"/>
  <c r="I43" i="14"/>
  <c r="H43" i="14"/>
  <c r="G43" i="14"/>
  <c r="F43" i="14"/>
  <c r="E43" i="14"/>
  <c r="D43" i="14"/>
  <c r="O43" i="13"/>
  <c r="N43" i="13"/>
  <c r="M43" i="13"/>
  <c r="L43" i="13"/>
  <c r="K43" i="13"/>
  <c r="J43" i="13"/>
  <c r="I43" i="13"/>
  <c r="H43" i="13"/>
  <c r="G43" i="13"/>
  <c r="F43" i="13"/>
  <c r="E43" i="13"/>
  <c r="D43" i="13"/>
  <c r="O43" i="10"/>
  <c r="N43" i="10"/>
  <c r="M43" i="10"/>
  <c r="L43" i="10"/>
  <c r="K43" i="10"/>
  <c r="J43" i="10"/>
  <c r="I43" i="10"/>
  <c r="H43" i="10"/>
  <c r="G43" i="10"/>
  <c r="F43" i="10"/>
  <c r="E43" i="10"/>
  <c r="D43" i="10"/>
  <c r="D43" i="9"/>
  <c r="O43" i="9"/>
  <c r="N43" i="9"/>
  <c r="M43" i="9"/>
  <c r="L43" i="9"/>
  <c r="K43" i="9"/>
  <c r="J43" i="9"/>
  <c r="I43" i="9"/>
  <c r="H43" i="9"/>
  <c r="G43" i="9"/>
  <c r="F43" i="9"/>
  <c r="E43" i="9"/>
  <c r="O43" i="11"/>
  <c r="N43" i="11"/>
  <c r="M43" i="11"/>
  <c r="L43" i="11"/>
  <c r="K43" i="11"/>
  <c r="J43" i="11"/>
  <c r="I43" i="11"/>
  <c r="H43" i="11"/>
  <c r="G43" i="11"/>
  <c r="F43" i="11"/>
  <c r="E43" i="11"/>
  <c r="O43" i="2"/>
  <c r="N43" i="2"/>
  <c r="M43" i="2"/>
  <c r="L43" i="2"/>
  <c r="K43" i="2"/>
  <c r="J43" i="2"/>
  <c r="I43" i="2"/>
  <c r="H43" i="2"/>
  <c r="G43" i="2"/>
  <c r="F43" i="2"/>
  <c r="E43" i="2"/>
  <c r="D43" i="2"/>
  <c r="O43" i="8"/>
  <c r="N43" i="8"/>
  <c r="M43" i="8"/>
  <c r="L43" i="8"/>
  <c r="K43" i="8"/>
  <c r="J43" i="8"/>
  <c r="I43" i="8"/>
  <c r="H43" i="8"/>
  <c r="G43" i="8"/>
  <c r="F43" i="8"/>
  <c r="E43" i="8"/>
  <c r="D43" i="8"/>
  <c r="AC17" i="18"/>
  <c r="Z17" i="18"/>
  <c r="W17" i="18"/>
  <c r="H17" i="18"/>
  <c r="K17" i="18"/>
  <c r="N17" i="18"/>
  <c r="Q17" i="18"/>
  <c r="T17" i="18"/>
  <c r="P8" i="17"/>
  <c r="V8" i="17"/>
  <c r="P10" i="17"/>
  <c r="V10" i="17"/>
  <c r="P12" i="17"/>
  <c r="V12" i="17"/>
  <c r="P14" i="17"/>
  <c r="V14" i="17"/>
  <c r="P16" i="17"/>
  <c r="V16" i="17"/>
  <c r="P18" i="17"/>
  <c r="V18" i="17"/>
  <c r="P20" i="17"/>
  <c r="V20" i="17"/>
  <c r="P22" i="17"/>
  <c r="V22" i="17"/>
  <c r="P8" i="16"/>
  <c r="V8" i="16" s="1"/>
  <c r="P10" i="16"/>
  <c r="V10" i="16"/>
  <c r="P12" i="16"/>
  <c r="V12" i="16" s="1"/>
  <c r="P14" i="16"/>
  <c r="V14" i="16"/>
  <c r="P16" i="16"/>
  <c r="V16" i="16" s="1"/>
  <c r="P18" i="16"/>
  <c r="V18" i="16"/>
  <c r="P20" i="16"/>
  <c r="V20" i="16" s="1"/>
  <c r="P22" i="16"/>
  <c r="V22" i="16"/>
  <c r="P8" i="15"/>
  <c r="V8" i="15" s="1"/>
  <c r="V26" i="15" s="1"/>
  <c r="P10" i="15"/>
  <c r="V10" i="15"/>
  <c r="P12" i="15"/>
  <c r="V12" i="15" s="1"/>
  <c r="P14" i="15"/>
  <c r="V14" i="15"/>
  <c r="P16" i="15"/>
  <c r="V16" i="15" s="1"/>
  <c r="P18" i="15"/>
  <c r="V18" i="15"/>
  <c r="P20" i="15"/>
  <c r="V20" i="15" s="1"/>
  <c r="P22" i="15"/>
  <c r="V22" i="15"/>
  <c r="P8" i="14"/>
  <c r="V8" i="14"/>
  <c r="P10" i="14"/>
  <c r="V10" i="14" s="1"/>
  <c r="P12" i="14"/>
  <c r="V12" i="14"/>
  <c r="P14" i="14"/>
  <c r="V14" i="14" s="1"/>
  <c r="P16" i="14"/>
  <c r="V16" i="14"/>
  <c r="P18" i="14"/>
  <c r="V18" i="14" s="1"/>
  <c r="P20" i="14"/>
  <c r="V20" i="14"/>
  <c r="P22" i="14"/>
  <c r="V22" i="14" s="1"/>
  <c r="P8" i="13"/>
  <c r="V8" i="13" s="1"/>
  <c r="P10" i="13"/>
  <c r="V10" i="13" s="1"/>
  <c r="P12" i="13"/>
  <c r="V12" i="13" s="1"/>
  <c r="P14" i="13"/>
  <c r="V14" i="13" s="1"/>
  <c r="P16" i="13"/>
  <c r="V16" i="13" s="1"/>
  <c r="P18" i="13"/>
  <c r="V18" i="13" s="1"/>
  <c r="P20" i="13"/>
  <c r="V20" i="13" s="1"/>
  <c r="P22" i="13"/>
  <c r="V22" i="13" s="1"/>
  <c r="P8" i="10"/>
  <c r="V8" i="10" s="1"/>
  <c r="P10" i="10"/>
  <c r="V10" i="10"/>
  <c r="P12" i="10"/>
  <c r="V12" i="10" s="1"/>
  <c r="P14" i="10"/>
  <c r="V14" i="10"/>
  <c r="P16" i="10"/>
  <c r="V16" i="10" s="1"/>
  <c r="P18" i="10"/>
  <c r="V18" i="10"/>
  <c r="P20" i="10"/>
  <c r="V20" i="10" s="1"/>
  <c r="P22" i="10"/>
  <c r="V22" i="10"/>
  <c r="P8" i="9"/>
  <c r="V8" i="9" s="1"/>
  <c r="P10" i="9"/>
  <c r="V10" i="9"/>
  <c r="P12" i="9"/>
  <c r="V12" i="9" s="1"/>
  <c r="P14" i="9"/>
  <c r="V14" i="9"/>
  <c r="P16" i="9"/>
  <c r="V16" i="9" s="1"/>
  <c r="P18" i="9"/>
  <c r="V18" i="9"/>
  <c r="P20" i="9"/>
  <c r="V20" i="9" s="1"/>
  <c r="P22" i="9"/>
  <c r="V22" i="9"/>
  <c r="P8" i="8"/>
  <c r="V8" i="8" s="1"/>
  <c r="P10" i="8"/>
  <c r="V10" i="8" s="1"/>
  <c r="P12" i="8"/>
  <c r="V12" i="8" s="1"/>
  <c r="P14" i="8"/>
  <c r="V14" i="8" s="1"/>
  <c r="P16" i="8"/>
  <c r="V16" i="8" s="1"/>
  <c r="P18" i="8"/>
  <c r="V18" i="8" s="1"/>
  <c r="P20" i="8"/>
  <c r="V20" i="8" s="1"/>
  <c r="P22" i="8"/>
  <c r="V22" i="8" s="1"/>
  <c r="P8" i="2"/>
  <c r="V8" i="2"/>
  <c r="P10" i="2"/>
  <c r="V10" i="2" s="1"/>
  <c r="P12" i="2"/>
  <c r="V12" i="2"/>
  <c r="P14" i="2"/>
  <c r="V14" i="2" s="1"/>
  <c r="P16" i="2"/>
  <c r="V16" i="2"/>
  <c r="P18" i="2"/>
  <c r="V18" i="2" s="1"/>
  <c r="P20" i="2"/>
  <c r="V20" i="2"/>
  <c r="P22" i="2"/>
  <c r="V22" i="2" s="1"/>
  <c r="U21" i="2"/>
  <c r="P8" i="11"/>
  <c r="V8" i="11" s="1"/>
  <c r="P10" i="11"/>
  <c r="V10" i="11"/>
  <c r="P12" i="11"/>
  <c r="V12" i="11" s="1"/>
  <c r="P14" i="11"/>
  <c r="V14" i="11"/>
  <c r="P16" i="11"/>
  <c r="V16" i="11" s="1"/>
  <c r="P18" i="11"/>
  <c r="V18" i="11"/>
  <c r="P20" i="11"/>
  <c r="V20" i="11" s="1"/>
  <c r="P22" i="11"/>
  <c r="V22" i="11"/>
  <c r="M20" i="18"/>
  <c r="D3" i="2"/>
  <c r="D3" i="8"/>
  <c r="D3" i="9" s="1"/>
  <c r="D3" i="10" s="1"/>
  <c r="D3" i="13" s="1"/>
  <c r="D3" i="14" s="1"/>
  <c r="D3" i="15" s="1"/>
  <c r="D3" i="16" s="1"/>
  <c r="D3" i="17" s="1"/>
  <c r="C40" i="17"/>
  <c r="P36" i="17"/>
  <c r="P35" i="17"/>
  <c r="P34" i="17"/>
  <c r="P28" i="17"/>
  <c r="P29" i="17"/>
  <c r="P30" i="17"/>
  <c r="P32" i="17" s="1"/>
  <c r="P31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O6" i="17"/>
  <c r="N6" i="17"/>
  <c r="M6" i="17"/>
  <c r="L6" i="17"/>
  <c r="K6" i="17"/>
  <c r="J6" i="17"/>
  <c r="I6" i="17"/>
  <c r="H6" i="17"/>
  <c r="G6" i="17"/>
  <c r="F6" i="17"/>
  <c r="E6" i="17"/>
  <c r="D6" i="17"/>
  <c r="C40" i="16"/>
  <c r="P36" i="16"/>
  <c r="P35" i="16"/>
  <c r="P34" i="16"/>
  <c r="P28" i="16"/>
  <c r="P29" i="16"/>
  <c r="P32" i="16" s="1"/>
  <c r="P30" i="16"/>
  <c r="P31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O6" i="16"/>
  <c r="N6" i="16"/>
  <c r="M6" i="16"/>
  <c r="L6" i="16"/>
  <c r="K6" i="16"/>
  <c r="J6" i="16"/>
  <c r="I6" i="16"/>
  <c r="H6" i="16"/>
  <c r="G6" i="16"/>
  <c r="F6" i="16"/>
  <c r="E6" i="16"/>
  <c r="D6" i="16"/>
  <c r="C40" i="15"/>
  <c r="P36" i="15"/>
  <c r="P35" i="15"/>
  <c r="P34" i="15"/>
  <c r="P28" i="15"/>
  <c r="P29" i="15"/>
  <c r="P30" i="15"/>
  <c r="P31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O6" i="15"/>
  <c r="N6" i="15"/>
  <c r="M6" i="15"/>
  <c r="L6" i="15"/>
  <c r="K6" i="15"/>
  <c r="J6" i="15"/>
  <c r="I6" i="15"/>
  <c r="H6" i="15"/>
  <c r="G6" i="15"/>
  <c r="F6" i="15"/>
  <c r="E6" i="15"/>
  <c r="D6" i="15"/>
  <c r="C40" i="14"/>
  <c r="P36" i="14"/>
  <c r="P35" i="14"/>
  <c r="P34" i="14"/>
  <c r="P28" i="14"/>
  <c r="P29" i="14"/>
  <c r="P32" i="14" s="1"/>
  <c r="P30" i="14"/>
  <c r="P31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O6" i="14"/>
  <c r="N6" i="14"/>
  <c r="M6" i="14"/>
  <c r="L6" i="14"/>
  <c r="K6" i="14"/>
  <c r="J6" i="14"/>
  <c r="I6" i="14"/>
  <c r="H6" i="14"/>
  <c r="G6" i="14"/>
  <c r="F6" i="14"/>
  <c r="E6" i="14"/>
  <c r="D6" i="14"/>
  <c r="C40" i="13"/>
  <c r="P36" i="13"/>
  <c r="P35" i="13"/>
  <c r="P34" i="13"/>
  <c r="P28" i="13"/>
  <c r="P29" i="13"/>
  <c r="P30" i="13"/>
  <c r="P32" i="13" s="1"/>
  <c r="P31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O6" i="13"/>
  <c r="N6" i="13"/>
  <c r="M6" i="13"/>
  <c r="L6" i="13"/>
  <c r="K6" i="13"/>
  <c r="J6" i="13"/>
  <c r="I6" i="13"/>
  <c r="H6" i="13"/>
  <c r="G6" i="13"/>
  <c r="F6" i="13"/>
  <c r="E6" i="13"/>
  <c r="D6" i="13"/>
  <c r="C40" i="10"/>
  <c r="P36" i="10"/>
  <c r="P35" i="10"/>
  <c r="P34" i="10"/>
  <c r="P28" i="10"/>
  <c r="P29" i="10"/>
  <c r="P32" i="10" s="1"/>
  <c r="P30" i="10"/>
  <c r="P31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O6" i="10"/>
  <c r="N6" i="10"/>
  <c r="M6" i="10"/>
  <c r="L6" i="10"/>
  <c r="K6" i="10"/>
  <c r="J6" i="10"/>
  <c r="I6" i="10"/>
  <c r="H6" i="10"/>
  <c r="G6" i="10"/>
  <c r="F6" i="10"/>
  <c r="E6" i="10"/>
  <c r="D6" i="10"/>
  <c r="C40" i="9"/>
  <c r="P36" i="9"/>
  <c r="P35" i="9"/>
  <c r="P34" i="9"/>
  <c r="P28" i="9"/>
  <c r="P29" i="9"/>
  <c r="P30" i="9"/>
  <c r="P31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O6" i="9"/>
  <c r="N6" i="9"/>
  <c r="M6" i="9"/>
  <c r="L6" i="9"/>
  <c r="K6" i="9"/>
  <c r="J6" i="9"/>
  <c r="I6" i="9"/>
  <c r="H6" i="9"/>
  <c r="G6" i="9"/>
  <c r="F6" i="9"/>
  <c r="E6" i="9"/>
  <c r="D6" i="9"/>
  <c r="C40" i="8"/>
  <c r="P36" i="8"/>
  <c r="P35" i="8"/>
  <c r="P34" i="8"/>
  <c r="P28" i="8"/>
  <c r="P29" i="8"/>
  <c r="P32" i="8" s="1"/>
  <c r="P30" i="8"/>
  <c r="P31" i="8"/>
  <c r="O32" i="8"/>
  <c r="N32" i="8"/>
  <c r="M32" i="8"/>
  <c r="L32" i="8"/>
  <c r="K32" i="8"/>
  <c r="J32" i="8"/>
  <c r="I32" i="8"/>
  <c r="H32" i="8"/>
  <c r="G32" i="8"/>
  <c r="F32" i="8"/>
  <c r="E32" i="8"/>
  <c r="D32" i="8"/>
  <c r="O6" i="8"/>
  <c r="N6" i="8"/>
  <c r="M6" i="8"/>
  <c r="L6" i="8"/>
  <c r="K6" i="8"/>
  <c r="J6" i="8"/>
  <c r="I6" i="8"/>
  <c r="H6" i="8"/>
  <c r="G6" i="8"/>
  <c r="F6" i="8"/>
  <c r="E6" i="8"/>
  <c r="D6" i="8"/>
  <c r="C40" i="2"/>
  <c r="P36" i="2"/>
  <c r="P35" i="2"/>
  <c r="P34" i="2"/>
  <c r="P28" i="2"/>
  <c r="P29" i="2"/>
  <c r="P30" i="2"/>
  <c r="P32" i="2" s="1"/>
  <c r="P31" i="2"/>
  <c r="O32" i="2"/>
  <c r="N32" i="2"/>
  <c r="M32" i="2"/>
  <c r="L32" i="2"/>
  <c r="K32" i="2"/>
  <c r="J32" i="2"/>
  <c r="I32" i="2"/>
  <c r="H32" i="2"/>
  <c r="G32" i="2"/>
  <c r="F32" i="2"/>
  <c r="E32" i="2"/>
  <c r="D32" i="2"/>
  <c r="O6" i="2"/>
  <c r="N6" i="2"/>
  <c r="M6" i="2"/>
  <c r="L6" i="2"/>
  <c r="K6" i="2"/>
  <c r="J6" i="2"/>
  <c r="I6" i="2"/>
  <c r="H6" i="2"/>
  <c r="G6" i="2"/>
  <c r="F6" i="2"/>
  <c r="E6" i="2"/>
  <c r="D6" i="2"/>
  <c r="E6" i="11"/>
  <c r="C40" i="11"/>
  <c r="P36" i="11"/>
  <c r="P35" i="11"/>
  <c r="P34" i="11"/>
  <c r="P28" i="11"/>
  <c r="P29" i="11"/>
  <c r="P32" i="11" s="1"/>
  <c r="P30" i="11"/>
  <c r="P31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O6" i="11"/>
  <c r="N6" i="11"/>
  <c r="M6" i="11"/>
  <c r="L6" i="11"/>
  <c r="K6" i="11"/>
  <c r="J6" i="11"/>
  <c r="I6" i="11"/>
  <c r="H6" i="11"/>
  <c r="G6" i="11"/>
  <c r="F6" i="11"/>
  <c r="U15" i="9"/>
  <c r="T26" i="18"/>
  <c r="T25" i="18"/>
  <c r="AB5" i="18"/>
  <c r="R7" i="17" s="1"/>
  <c r="T7" i="17" s="1"/>
  <c r="P5" i="18"/>
  <c r="R7" i="13" s="1"/>
  <c r="T7" i="13" s="1"/>
  <c r="G5" i="18"/>
  <c r="R7" i="8" s="1"/>
  <c r="T7" i="8" s="1"/>
  <c r="W27" i="18"/>
  <c r="D3" i="22" l="1"/>
  <c r="D3" i="26"/>
  <c r="V26" i="17"/>
  <c r="M31" i="6" s="1"/>
  <c r="D3" i="23"/>
  <c r="D3" i="25"/>
  <c r="D3" i="20"/>
  <c r="V26" i="21"/>
  <c r="D3" i="29"/>
  <c r="D3" i="21"/>
  <c r="D3" i="28"/>
  <c r="T9" i="16"/>
  <c r="U9" i="21"/>
  <c r="V5" i="18"/>
  <c r="R7" i="15" s="1"/>
  <c r="T7" i="15" s="1"/>
  <c r="U9" i="22"/>
  <c r="T15" i="24"/>
  <c r="U19" i="24"/>
  <c r="U11" i="22"/>
  <c r="U13" i="26"/>
  <c r="U17" i="20"/>
  <c r="U13" i="29"/>
  <c r="U15" i="23"/>
  <c r="U11" i="11"/>
  <c r="S7" i="2"/>
  <c r="U7" i="2" s="1"/>
  <c r="E23" i="18"/>
  <c r="F23" i="18"/>
  <c r="T19" i="13"/>
  <c r="M5" i="18"/>
  <c r="R7" i="10" s="1"/>
  <c r="T7" i="10" s="1"/>
  <c r="T21" i="14"/>
  <c r="T13" i="14"/>
  <c r="T9" i="11"/>
  <c r="T17" i="10"/>
  <c r="U17" i="22"/>
  <c r="U19" i="23"/>
  <c r="U9" i="24"/>
  <c r="U21" i="29"/>
  <c r="O27" i="18"/>
  <c r="K26" i="18"/>
  <c r="E25" i="18"/>
  <c r="Q25" i="18"/>
  <c r="AU21" i="18"/>
  <c r="E20" i="18"/>
  <c r="U15" i="25"/>
  <c r="R46" i="19"/>
  <c r="S31" i="6"/>
  <c r="BA21" i="18"/>
  <c r="B21" i="18"/>
  <c r="AY21" i="18"/>
  <c r="T15" i="28"/>
  <c r="AW5" i="18"/>
  <c r="R7" i="26" s="1"/>
  <c r="BD25" i="18"/>
  <c r="AX26" i="18"/>
  <c r="BG25" i="18"/>
  <c r="AF27" i="18"/>
  <c r="BA26" i="18"/>
  <c r="BG26" i="18"/>
  <c r="O21" i="18"/>
  <c r="AC21" i="18"/>
  <c r="BD21" i="18"/>
  <c r="BH21" i="18"/>
  <c r="AO21" i="18"/>
  <c r="AV26" i="18"/>
  <c r="U17" i="27"/>
  <c r="U19" i="27"/>
  <c r="U17" i="28"/>
  <c r="U19" i="28"/>
  <c r="AU25" i="18"/>
  <c r="BA27" i="18"/>
  <c r="BD26" i="18"/>
  <c r="U19" i="21"/>
  <c r="U9" i="25"/>
  <c r="U11" i="25"/>
  <c r="U13" i="25"/>
  <c r="U9" i="26"/>
  <c r="U11" i="26"/>
  <c r="U21" i="26"/>
  <c r="U9" i="27"/>
  <c r="U11" i="27"/>
  <c r="U21" i="27"/>
  <c r="AX25" i="18"/>
  <c r="AD26" i="18"/>
  <c r="T21" i="13"/>
  <c r="T21" i="9"/>
  <c r="T7" i="29"/>
  <c r="BE20" i="18"/>
  <c r="BE23" i="18"/>
  <c r="BE27" i="18"/>
  <c r="BB23" i="18"/>
  <c r="BB20" i="18" s="1"/>
  <c r="S7" i="26"/>
  <c r="U7" i="26" s="1"/>
  <c r="S7" i="28"/>
  <c r="U7" i="28" s="1"/>
  <c r="T15" i="26"/>
  <c r="T7" i="27"/>
  <c r="U13" i="27"/>
  <c r="U9" i="28"/>
  <c r="U11" i="28"/>
  <c r="U21" i="28"/>
  <c r="T15" i="29"/>
  <c r="U17" i="29"/>
  <c r="U19" i="29"/>
  <c r="AT5" i="18"/>
  <c r="R7" i="25" s="1"/>
  <c r="T7" i="25" s="1"/>
  <c r="AU27" i="18"/>
  <c r="AV23" i="18"/>
  <c r="AX27" i="18"/>
  <c r="BG27" i="18"/>
  <c r="BH23" i="18"/>
  <c r="BH20" i="18" s="1"/>
  <c r="AD25" i="18"/>
  <c r="U17" i="24"/>
  <c r="AN5" i="18"/>
  <c r="R7" i="23" s="1"/>
  <c r="T7" i="23" s="1"/>
  <c r="U17" i="25"/>
  <c r="U19" i="25"/>
  <c r="U21" i="25"/>
  <c r="U17" i="26"/>
  <c r="U19" i="26"/>
  <c r="T15" i="27"/>
  <c r="U13" i="28"/>
  <c r="U9" i="29"/>
  <c r="U11" i="29"/>
  <c r="BA25" i="18"/>
  <c r="BC5" i="18"/>
  <c r="R7" i="28" s="1"/>
  <c r="T7" i="28" s="1"/>
  <c r="AY23" i="18"/>
  <c r="AY20" i="18" s="1"/>
  <c r="S7" i="25"/>
  <c r="U7" i="25" s="1"/>
  <c r="S7" i="27"/>
  <c r="U7" i="27" s="1"/>
  <c r="S7" i="29"/>
  <c r="U7" i="29" s="1"/>
  <c r="R27" i="18"/>
  <c r="AK5" i="18"/>
  <c r="R7" i="22" s="1"/>
  <c r="T7" i="22" s="1"/>
  <c r="BG23" i="18"/>
  <c r="BG20" i="18" s="1"/>
  <c r="BD23" i="18"/>
  <c r="BD20" i="18" s="1"/>
  <c r="AX23" i="18"/>
  <c r="AX20" i="18" s="1"/>
  <c r="BC20" i="18"/>
  <c r="BA20" i="18"/>
  <c r="AW20" i="18"/>
  <c r="AV20" i="18"/>
  <c r="AU20" i="18"/>
  <c r="V26" i="29"/>
  <c r="U15" i="29"/>
  <c r="T9" i="29"/>
  <c r="T17" i="29"/>
  <c r="V26" i="28"/>
  <c r="U15" i="28"/>
  <c r="T9" i="28"/>
  <c r="T17" i="28"/>
  <c r="V26" i="27"/>
  <c r="U15" i="27"/>
  <c r="T7" i="26"/>
  <c r="T11" i="27"/>
  <c r="T19" i="27"/>
  <c r="T9" i="27"/>
  <c r="T17" i="27"/>
  <c r="V26" i="26"/>
  <c r="U15" i="26"/>
  <c r="T11" i="26"/>
  <c r="T19" i="26"/>
  <c r="T11" i="25"/>
  <c r="T19" i="25"/>
  <c r="T9" i="25"/>
  <c r="T17" i="25"/>
  <c r="AM26" i="18"/>
  <c r="N25" i="18"/>
  <c r="AC27" i="18"/>
  <c r="T11" i="11"/>
  <c r="T21" i="2"/>
  <c r="T13" i="2"/>
  <c r="T17" i="9"/>
  <c r="T15" i="14"/>
  <c r="T13" i="9"/>
  <c r="T11" i="16"/>
  <c r="T11" i="10"/>
  <c r="AR26" i="18"/>
  <c r="E27" i="18"/>
  <c r="U13" i="20"/>
  <c r="U11" i="21"/>
  <c r="U11" i="23"/>
  <c r="AI25" i="18"/>
  <c r="AO27" i="18"/>
  <c r="AL27" i="18"/>
  <c r="Q26" i="18"/>
  <c r="D5" i="18"/>
  <c r="R7" i="2" s="1"/>
  <c r="T7" i="2" s="1"/>
  <c r="AI26" i="18"/>
  <c r="T15" i="20"/>
  <c r="U21" i="20"/>
  <c r="AJ23" i="18"/>
  <c r="AJ20" i="18" s="1"/>
  <c r="AM25" i="18"/>
  <c r="AS25" i="18"/>
  <c r="R23" i="18"/>
  <c r="R20" i="18" s="1"/>
  <c r="S7" i="13"/>
  <c r="U7" i="13" s="1"/>
  <c r="Q23" i="18"/>
  <c r="Q20" i="18" s="1"/>
  <c r="S7" i="17"/>
  <c r="U7" i="17" s="1"/>
  <c r="AC23" i="18"/>
  <c r="AC20" i="18" s="1"/>
  <c r="K25" i="18"/>
  <c r="U27" i="18"/>
  <c r="H27" i="18"/>
  <c r="Z26" i="18"/>
  <c r="W25" i="18"/>
  <c r="U17" i="13"/>
  <c r="U21" i="15"/>
  <c r="U19" i="20"/>
  <c r="U13" i="23"/>
  <c r="U21" i="23"/>
  <c r="AF25" i="18"/>
  <c r="AH5" i="18"/>
  <c r="R7" i="21" s="1"/>
  <c r="T7" i="21" s="1"/>
  <c r="AI27" i="18"/>
  <c r="AM23" i="18"/>
  <c r="AP25" i="18"/>
  <c r="AR27" i="18"/>
  <c r="S7" i="23"/>
  <c r="U7" i="23" s="1"/>
  <c r="S7" i="24"/>
  <c r="U7" i="24" s="1"/>
  <c r="S5" i="18"/>
  <c r="R7" i="14" s="1"/>
  <c r="T7" i="14" s="1"/>
  <c r="U19" i="8"/>
  <c r="H26" i="18"/>
  <c r="U13" i="21"/>
  <c r="U21" i="21"/>
  <c r="U13" i="22"/>
  <c r="AF26" i="18"/>
  <c r="AP26" i="18"/>
  <c r="AS27" i="18"/>
  <c r="T7" i="24"/>
  <c r="B25" i="18"/>
  <c r="E26" i="18"/>
  <c r="O26" i="18"/>
  <c r="U9" i="17"/>
  <c r="U21" i="24"/>
  <c r="AP23" i="18"/>
  <c r="AP20" i="18" s="1"/>
  <c r="L21" i="18"/>
  <c r="W21" i="18"/>
  <c r="AR21" i="18"/>
  <c r="AM21" i="18"/>
  <c r="AG21" i="18"/>
  <c r="F20" i="18"/>
  <c r="E21" i="18"/>
  <c r="I20" i="18"/>
  <c r="AJ21" i="18"/>
  <c r="H47" i="6"/>
  <c r="AM20" i="18"/>
  <c r="U11" i="20"/>
  <c r="G6" i="6"/>
  <c r="L6" i="6"/>
  <c r="F4" i="19"/>
  <c r="AS23" i="18"/>
  <c r="AS20" i="18" s="1"/>
  <c r="AL23" i="18"/>
  <c r="AL20" i="18" s="1"/>
  <c r="AI23" i="18"/>
  <c r="AI20" i="18" s="1"/>
  <c r="AR20" i="18"/>
  <c r="AQ20" i="18"/>
  <c r="AO20" i="18"/>
  <c r="AN20" i="18"/>
  <c r="AK20" i="18"/>
  <c r="AG23" i="18"/>
  <c r="AG20" i="18" s="1"/>
  <c r="AF23" i="18"/>
  <c r="AF20" i="18" s="1"/>
  <c r="V26" i="24"/>
  <c r="T11" i="24"/>
  <c r="T19" i="24"/>
  <c r="U15" i="24"/>
  <c r="T9" i="24"/>
  <c r="T17" i="24"/>
  <c r="V26" i="23"/>
  <c r="T21" i="23"/>
  <c r="T11" i="23"/>
  <c r="T19" i="23"/>
  <c r="V26" i="22"/>
  <c r="U7" i="22"/>
  <c r="U15" i="22"/>
  <c r="T11" i="22"/>
  <c r="T19" i="22"/>
  <c r="T9" i="22"/>
  <c r="T17" i="22"/>
  <c r="U7" i="21"/>
  <c r="T7" i="20"/>
  <c r="T11" i="21"/>
  <c r="T19" i="21"/>
  <c r="T17" i="21"/>
  <c r="V26" i="20"/>
  <c r="U7" i="20"/>
  <c r="T13" i="20"/>
  <c r="U15" i="20"/>
  <c r="T21" i="20"/>
  <c r="T9" i="20"/>
  <c r="T17" i="20"/>
  <c r="J46" i="19"/>
  <c r="K31" i="6"/>
  <c r="H48" i="6"/>
  <c r="V26" i="2"/>
  <c r="V26" i="9"/>
  <c r="V26" i="10"/>
  <c r="V26" i="16"/>
  <c r="V26" i="8"/>
  <c r="V26" i="13"/>
  <c r="V26" i="11"/>
  <c r="V26" i="14"/>
  <c r="L46" i="19"/>
  <c r="U23" i="18"/>
  <c r="U20" i="18" s="1"/>
  <c r="S7" i="14"/>
  <c r="U7" i="14" s="1"/>
  <c r="T23" i="18"/>
  <c r="T20" i="18" s="1"/>
  <c r="T17" i="13"/>
  <c r="A5" i="18"/>
  <c r="R7" i="11" s="1"/>
  <c r="T7" i="11" s="1"/>
  <c r="J5" i="18"/>
  <c r="R7" i="9" s="1"/>
  <c r="T7" i="9" s="1"/>
  <c r="T13" i="11"/>
  <c r="T21" i="11"/>
  <c r="T15" i="2"/>
  <c r="T9" i="8"/>
  <c r="T17" i="8"/>
  <c r="T11" i="9"/>
  <c r="T19" i="9"/>
  <c r="T13" i="10"/>
  <c r="T21" i="10"/>
  <c r="T15" i="13"/>
  <c r="T9" i="14"/>
  <c r="T17" i="14"/>
  <c r="T11" i="15"/>
  <c r="T19" i="15"/>
  <c r="T13" i="16"/>
  <c r="T21" i="16"/>
  <c r="T15" i="17"/>
  <c r="H21" i="18"/>
  <c r="T21" i="18"/>
  <c r="AA20" i="18"/>
  <c r="L20" i="18"/>
  <c r="U13" i="11"/>
  <c r="U21" i="11"/>
  <c r="U15" i="2"/>
  <c r="U19" i="2"/>
  <c r="U9" i="8"/>
  <c r="U13" i="8"/>
  <c r="U17" i="8"/>
  <c r="U21" i="8"/>
  <c r="U11" i="9"/>
  <c r="U19" i="9"/>
  <c r="U13" i="10"/>
  <c r="U17" i="10"/>
  <c r="U21" i="10"/>
  <c r="U15" i="13"/>
  <c r="U9" i="14"/>
  <c r="U19" i="15"/>
  <c r="U9" i="16"/>
  <c r="U13" i="16"/>
  <c r="U21" i="16"/>
  <c r="U15" i="17"/>
  <c r="X26" i="18"/>
  <c r="Q21" i="18"/>
  <c r="T9" i="2"/>
  <c r="T17" i="2"/>
  <c r="T11" i="8"/>
  <c r="T19" i="8"/>
  <c r="T15" i="10"/>
  <c r="T11" i="14"/>
  <c r="T19" i="14"/>
  <c r="T13" i="15"/>
  <c r="T21" i="15"/>
  <c r="T9" i="17"/>
  <c r="T17" i="17"/>
  <c r="C27" i="18"/>
  <c r="U17" i="2"/>
  <c r="U13" i="9"/>
  <c r="U9" i="13"/>
  <c r="U19" i="14"/>
  <c r="U13" i="15"/>
  <c r="U15" i="16"/>
  <c r="U17" i="17"/>
  <c r="C23" i="18"/>
  <c r="C20" i="18" s="1"/>
  <c r="B23" i="18"/>
  <c r="B20" i="18" s="1"/>
  <c r="S7" i="11"/>
  <c r="U7" i="11" s="1"/>
  <c r="S7" i="15"/>
  <c r="U7" i="15" s="1"/>
  <c r="X23" i="18"/>
  <c r="X20" i="18" s="1"/>
  <c r="Y5" i="18"/>
  <c r="R7" i="16" s="1"/>
  <c r="T7" i="16" s="1"/>
  <c r="Z27" i="18"/>
  <c r="W23" i="18"/>
  <c r="W20" i="18" s="1"/>
  <c r="C26" i="18"/>
  <c r="B26" i="18"/>
  <c r="S7" i="16"/>
  <c r="U7" i="16" s="1"/>
  <c r="Z23" i="18"/>
  <c r="Z20" i="18" s="1"/>
  <c r="I25" i="18"/>
  <c r="S7" i="10"/>
  <c r="U7" i="10" s="1"/>
  <c r="O23" i="18"/>
  <c r="O20" i="18" s="1"/>
  <c r="N23" i="18"/>
  <c r="N20" i="18" s="1"/>
  <c r="K23" i="18"/>
  <c r="K20" i="18" s="1"/>
  <c r="S7" i="9"/>
  <c r="U7" i="9" s="1"/>
  <c r="L27" i="18"/>
  <c r="K27" i="18"/>
  <c r="S7" i="8"/>
  <c r="U7" i="8" s="1"/>
  <c r="AA25" i="18"/>
  <c r="AD23" i="18"/>
  <c r="AD20" i="18" s="1"/>
  <c r="H23" i="18"/>
  <c r="H20" i="18" s="1"/>
  <c r="N31" i="6" l="1"/>
  <c r="M46" i="19"/>
  <c r="P46" i="19"/>
  <c r="Q31" i="6"/>
  <c r="N46" i="19"/>
  <c r="O31" i="6"/>
  <c r="R31" i="6"/>
  <c r="Q46" i="19"/>
  <c r="O46" i="19"/>
  <c r="P31" i="6"/>
  <c r="D36" i="6"/>
  <c r="V46" i="19"/>
  <c r="W31" i="6"/>
  <c r="U46" i="19"/>
  <c r="V31" i="6"/>
  <c r="U31" i="6"/>
  <c r="T46" i="19"/>
  <c r="T31" i="6"/>
  <c r="S46" i="19"/>
  <c r="U25" i="29"/>
  <c r="W30" i="6" s="1"/>
  <c r="T24" i="27"/>
  <c r="T44" i="19" s="1"/>
  <c r="T24" i="29"/>
  <c r="V44" i="19" s="1"/>
  <c r="D32" i="6"/>
  <c r="D33" i="6" s="1"/>
  <c r="D34" i="6" s="1"/>
  <c r="D35" i="6" s="1"/>
  <c r="U25" i="25"/>
  <c r="R45" i="19" s="1"/>
  <c r="T36" i="6" a="1"/>
  <c r="T36" i="6" s="1"/>
  <c r="T37" i="6" s="1"/>
  <c r="T38" i="6" s="1"/>
  <c r="T39" i="6" s="1"/>
  <c r="T32" i="6"/>
  <c r="T24" i="28"/>
  <c r="U44" i="19" s="1"/>
  <c r="S36" i="6" a="1"/>
  <c r="S36" i="6" s="1"/>
  <c r="S37" i="6" s="1"/>
  <c r="S38" i="6" s="1"/>
  <c r="S39" i="6" s="1"/>
  <c r="S32" i="6" a="1"/>
  <c r="S32" i="6" s="1"/>
  <c r="S33" i="6" s="1"/>
  <c r="S34" i="6" s="1"/>
  <c r="S35" i="6" s="1"/>
  <c r="V32" i="6"/>
  <c r="V36" i="6" a="1"/>
  <c r="V36" i="6" s="1"/>
  <c r="V37" i="6" s="1"/>
  <c r="V38" i="6" s="1"/>
  <c r="V39" i="6" s="1"/>
  <c r="T24" i="25"/>
  <c r="R44" i="19" s="1"/>
  <c r="W32" i="6"/>
  <c r="W36" i="6" a="1"/>
  <c r="W36" i="6" s="1"/>
  <c r="W37" i="6" s="1"/>
  <c r="W38" i="6" s="1"/>
  <c r="W39" i="6" s="1"/>
  <c r="U36" i="6" a="1"/>
  <c r="U36" i="6" s="1"/>
  <c r="U37" i="6" s="1"/>
  <c r="U38" i="6" s="1"/>
  <c r="U39" i="6" s="1"/>
  <c r="U32" i="6"/>
  <c r="U33" i="6" s="1"/>
  <c r="U34" i="6" s="1"/>
  <c r="U35" i="6" s="1"/>
  <c r="U25" i="13"/>
  <c r="H45" i="19" s="1"/>
  <c r="T24" i="13"/>
  <c r="I29" i="6" s="1"/>
  <c r="W29" i="6"/>
  <c r="T24" i="26"/>
  <c r="U25" i="28"/>
  <c r="U25" i="27"/>
  <c r="U25" i="26"/>
  <c r="M32" i="6"/>
  <c r="M33" i="6" s="1"/>
  <c r="M34" i="6" s="1"/>
  <c r="M35" i="6" s="1"/>
  <c r="T24" i="17"/>
  <c r="M29" i="6" s="1"/>
  <c r="T24" i="2"/>
  <c r="D44" i="19" s="1"/>
  <c r="U25" i="23"/>
  <c r="P45" i="19" s="1"/>
  <c r="T24" i="11"/>
  <c r="C29" i="6" s="1"/>
  <c r="U25" i="9"/>
  <c r="F45" i="19" s="1"/>
  <c r="U25" i="15"/>
  <c r="K30" i="6" s="1"/>
  <c r="U25" i="21"/>
  <c r="U25" i="14"/>
  <c r="I45" i="19" s="1"/>
  <c r="U25" i="11"/>
  <c r="C45" i="19" s="1"/>
  <c r="T24" i="14"/>
  <c r="I44" i="19" s="1"/>
  <c r="U25" i="2"/>
  <c r="D30" i="6" s="1"/>
  <c r="T24" i="10"/>
  <c r="G44" i="19" s="1"/>
  <c r="T24" i="8"/>
  <c r="E29" i="6" s="1"/>
  <c r="J36" i="6"/>
  <c r="J37" i="6" s="1"/>
  <c r="J38" i="6" s="1"/>
  <c r="J39" i="6" s="1"/>
  <c r="T24" i="23"/>
  <c r="R32" i="6"/>
  <c r="R33" i="6" s="1"/>
  <c r="R34" i="6" s="1"/>
  <c r="R35" i="6" s="1"/>
  <c r="R36" i="6"/>
  <c r="R37" i="6" s="1"/>
  <c r="R38" i="6" s="1"/>
  <c r="R39" i="6" s="1"/>
  <c r="O32" i="6"/>
  <c r="O33" i="6" s="1"/>
  <c r="O34" i="6" s="1"/>
  <c r="O35" i="6" s="1"/>
  <c r="O36" i="6"/>
  <c r="O37" i="6" s="1"/>
  <c r="O38" i="6" s="1"/>
  <c r="O39" i="6" s="1"/>
  <c r="P32" i="6"/>
  <c r="P33" i="6" s="1"/>
  <c r="P34" i="6" s="1"/>
  <c r="P35" i="6" s="1"/>
  <c r="P36" i="6"/>
  <c r="P37" i="6" s="1"/>
  <c r="P38" i="6" s="1"/>
  <c r="P39" i="6" s="1"/>
  <c r="Q32" i="6"/>
  <c r="Q36" i="6"/>
  <c r="Q37" i="6" s="1"/>
  <c r="Q38" i="6" s="1"/>
  <c r="Q39" i="6" s="1"/>
  <c r="J32" i="6"/>
  <c r="J33" i="6" s="1"/>
  <c r="J34" i="6" s="1"/>
  <c r="J35" i="6" s="1"/>
  <c r="I36" i="6"/>
  <c r="I37" i="6" s="1"/>
  <c r="I38" i="6" s="1"/>
  <c r="I39" i="6" s="1"/>
  <c r="N32" i="6"/>
  <c r="N33" i="6" s="1"/>
  <c r="N34" i="6" s="1"/>
  <c r="N35" i="6" s="1"/>
  <c r="N36" i="6" a="1"/>
  <c r="N36" i="6" s="1"/>
  <c r="N37" i="6" s="1"/>
  <c r="N38" i="6" s="1"/>
  <c r="N39" i="6" s="1"/>
  <c r="U25" i="24"/>
  <c r="T24" i="24"/>
  <c r="T24" i="22"/>
  <c r="T24" i="21"/>
  <c r="T24" i="20"/>
  <c r="U25" i="20"/>
  <c r="U25" i="22"/>
  <c r="I32" i="6"/>
  <c r="I33" i="6" s="1"/>
  <c r="I34" i="6" s="1"/>
  <c r="I35" i="6" s="1"/>
  <c r="U25" i="16"/>
  <c r="K45" i="19" s="1"/>
  <c r="U25" i="17"/>
  <c r="M30" i="6" s="1"/>
  <c r="J31" i="6"/>
  <c r="I46" i="19"/>
  <c r="K46" i="19"/>
  <c r="L31" i="6"/>
  <c r="U25" i="8"/>
  <c r="E45" i="19" s="1"/>
  <c r="U25" i="10"/>
  <c r="H30" i="6" s="1"/>
  <c r="T24" i="15"/>
  <c r="C46" i="19"/>
  <c r="C31" i="6"/>
  <c r="H31" i="6"/>
  <c r="G46" i="19"/>
  <c r="I31" i="6"/>
  <c r="H46" i="19"/>
  <c r="G31" i="6"/>
  <c r="F46" i="19"/>
  <c r="T24" i="16"/>
  <c r="L29" i="6" s="1"/>
  <c r="T24" i="9"/>
  <c r="E46" i="19"/>
  <c r="E31" i="6"/>
  <c r="D31" i="6"/>
  <c r="D46" i="19"/>
  <c r="G36" i="6"/>
  <c r="G32" i="6"/>
  <c r="K32" i="6"/>
  <c r="K36" i="6"/>
  <c r="C36" i="6"/>
  <c r="C32" i="6"/>
  <c r="L36" i="6"/>
  <c r="L32" i="6"/>
  <c r="M36" i="6"/>
  <c r="H36" i="6"/>
  <c r="H32" i="6"/>
  <c r="D37" i="6"/>
  <c r="D38" i="6" s="1"/>
  <c r="D39" i="6" s="1"/>
  <c r="E32" i="6"/>
  <c r="E36" i="6"/>
  <c r="J30" i="6" l="1"/>
  <c r="U29" i="6"/>
  <c r="C44" i="19"/>
  <c r="D47" i="19" s="1"/>
  <c r="V45" i="19"/>
  <c r="C30" i="6"/>
  <c r="H44" i="19"/>
  <c r="I47" i="19" s="1"/>
  <c r="V29" i="6"/>
  <c r="S30" i="6"/>
  <c r="S29" i="6"/>
  <c r="U47" i="19"/>
  <c r="I30" i="6"/>
  <c r="J29" i="6"/>
  <c r="V47" i="19"/>
  <c r="V33" i="6"/>
  <c r="V34" i="6" s="1"/>
  <c r="V35" i="6" s="1"/>
  <c r="T33" i="6"/>
  <c r="T34" i="6" s="1"/>
  <c r="T35" i="6" s="1"/>
  <c r="W33" i="6"/>
  <c r="W34" i="6" s="1"/>
  <c r="W35" i="6" s="1"/>
  <c r="U45" i="19"/>
  <c r="V30" i="6"/>
  <c r="U30" i="6"/>
  <c r="T45" i="19"/>
  <c r="S45" i="19"/>
  <c r="T30" i="6"/>
  <c r="T29" i="6"/>
  <c r="S44" i="19"/>
  <c r="T47" i="19" s="1"/>
  <c r="D29" i="6"/>
  <c r="L44" i="19"/>
  <c r="J45" i="19"/>
  <c r="Q30" i="6"/>
  <c r="E44" i="19"/>
  <c r="E47" i="19" s="1"/>
  <c r="G30" i="6"/>
  <c r="D45" i="19"/>
  <c r="H47" i="19"/>
  <c r="K44" i="19"/>
  <c r="H29" i="6"/>
  <c r="O45" i="19"/>
  <c r="P30" i="6"/>
  <c r="O44" i="19"/>
  <c r="P29" i="6"/>
  <c r="M45" i="19"/>
  <c r="N30" i="6"/>
  <c r="Q44" i="19"/>
  <c r="R47" i="19" s="1"/>
  <c r="R29" i="6"/>
  <c r="N45" i="19"/>
  <c r="O30" i="6"/>
  <c r="M44" i="19"/>
  <c r="N29" i="6"/>
  <c r="Q45" i="19"/>
  <c r="R30" i="6"/>
  <c r="N44" i="19"/>
  <c r="O29" i="6"/>
  <c r="P44" i="19"/>
  <c r="Q29" i="6"/>
  <c r="Q33" i="6"/>
  <c r="Q34" i="6" s="1"/>
  <c r="Q35" i="6" s="1"/>
  <c r="G45" i="19"/>
  <c r="E30" i="6"/>
  <c r="L30" i="6"/>
  <c r="K29" i="6"/>
  <c r="J44" i="19"/>
  <c r="F44" i="19"/>
  <c r="G29" i="6"/>
  <c r="L45" i="19"/>
  <c r="L33" i="6"/>
  <c r="L34" i="6" s="1"/>
  <c r="L35" i="6" s="1"/>
  <c r="H33" i="6"/>
  <c r="H34" i="6" s="1"/>
  <c r="H35" i="6" s="1"/>
  <c r="C37" i="6"/>
  <c r="C38" i="6" s="1"/>
  <c r="C39" i="6" s="1"/>
  <c r="H37" i="6"/>
  <c r="H38" i="6" s="1"/>
  <c r="H39" i="6" s="1"/>
  <c r="K37" i="6"/>
  <c r="K38" i="6" s="1"/>
  <c r="K39" i="6" s="1"/>
  <c r="L37" i="6"/>
  <c r="L38" i="6" s="1"/>
  <c r="L39" i="6" s="1"/>
  <c r="G33" i="6"/>
  <c r="G34" i="6" s="1"/>
  <c r="G35" i="6" s="1"/>
  <c r="E37" i="6"/>
  <c r="E38" i="6" s="1"/>
  <c r="E39" i="6" s="1"/>
  <c r="C47" i="6"/>
  <c r="C49" i="6" s="1"/>
  <c r="G37" i="6"/>
  <c r="G38" i="6" s="1"/>
  <c r="G39" i="6" s="1"/>
  <c r="C42" i="6"/>
  <c r="C44" i="6" s="1"/>
  <c r="E33" i="6"/>
  <c r="M37" i="6"/>
  <c r="M38" i="6" s="1"/>
  <c r="M39" i="6" s="1"/>
  <c r="K33" i="6"/>
  <c r="K34" i="6" s="1"/>
  <c r="K35" i="6" s="1"/>
  <c r="C33" i="6"/>
  <c r="C34" i="6" s="1"/>
  <c r="C35" i="6" s="1"/>
  <c r="M49" i="19" l="1"/>
  <c r="F47" i="19"/>
  <c r="M47" i="19"/>
  <c r="L47" i="19"/>
  <c r="S47" i="19"/>
  <c r="L49" i="19"/>
  <c r="J47" i="19"/>
  <c r="Q47" i="19"/>
  <c r="P47" i="19"/>
  <c r="N47" i="19"/>
  <c r="O47" i="19"/>
  <c r="C43" i="6"/>
  <c r="C45" i="6" s="1"/>
  <c r="C46" i="6" s="1"/>
  <c r="C10" i="6" s="1"/>
  <c r="K47" i="19"/>
  <c r="G47" i="19"/>
  <c r="E34" i="6"/>
  <c r="E35" i="6" s="1"/>
  <c r="C48" i="6"/>
  <c r="C50" i="6" s="1"/>
  <c r="C51" i="6" s="1"/>
  <c r="J10" i="6" s="1"/>
  <c r="K49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1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1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
</t>
        </r>
      </text>
    </comment>
    <comment ref="J3" authorId="0" shapeId="0" xr:uid="{00000000-0006-0000-01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B725EF25-A876-BD42-8089-B759AC638F64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1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1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1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1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1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1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1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1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1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1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1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1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1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1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1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1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1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1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1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1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1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1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1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A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A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A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19930F1A-D6B2-934C-9075-0FB1FC2FBFE0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A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A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A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A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A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A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A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A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A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A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A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A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A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A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A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A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A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A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A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A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A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A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A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C5588194-1C96-2F4A-9669-5F26C58B4870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F525BFE2-964F-D34C-9D33-3EEA30799C76}">
      <text>
        <r>
          <rPr>
            <b/>
            <sz val="10"/>
            <color rgb="FF000000"/>
            <rFont val="ＭＳ Ｐゴシック"/>
            <family val="2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</t>
        </r>
        <r>
          <rPr>
            <b/>
            <sz val="10"/>
            <color rgb="FF000000"/>
            <rFont val="ＭＳ Ｐゴシック"/>
            <family val="2"/>
            <charset val="128"/>
          </rPr>
          <t>CO2</t>
        </r>
        <r>
          <rPr>
            <b/>
            <sz val="10"/>
            <color rgb="FF000000"/>
            <rFont val="ＭＳ Ｐゴシック"/>
            <family val="2"/>
            <charset val="128"/>
          </rPr>
          <t>排出係数（調整後排出係数）を自由記入欄にご記入ください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■電気事業者別排出係数一覧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http://ghg-santeikohyo.env.go.jp/calc</t>
        </r>
      </text>
    </comment>
    <comment ref="J3" authorId="0" shapeId="0" xr:uid="{E2E65463-5765-024A-8838-5C3A85FE8A48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8A3F2CD8-B36B-784D-8464-F5C30DB8F982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CC2FED27-E75F-6D4F-BA9A-47EF294A2AE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18088D7B-63CC-E74E-926B-55CED73FAE5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CE7204CF-F70B-C34F-B468-3C15A050B2B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21F5E561-5C73-6A43-9983-31827DEB3E2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30312FB4-82F1-AA43-9407-310D4FA4881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A3E974D7-0772-2043-8A2A-5271B8BDDA4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E1B426F6-1763-4C48-B2B6-B1505EE68DC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9600EE3-74AC-AC4D-AE5C-EE29F6EB64A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BABE54AE-2E35-7245-8010-AA83692B720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6A0D7C89-6940-AC4C-B6AB-86867931272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B123B46-B295-BF44-A188-769925083E4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D6D621F0-3A65-4F46-9FD8-F2A0FC16463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C19C8597-9BC2-1144-BBED-BBBEDE31782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4AD81168-D01F-6846-AD2E-29876AAFA31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A325DF85-8DD1-1C4B-9EE5-E881E2AD8FE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B9ED4A64-3277-CC4A-AA6A-254A9FE56D84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D2743D72-FF8A-F743-85AD-25CBDC7B0406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6B49B5A6-FCEB-5441-BFC6-E75703105242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6DD1DC92-30F1-524D-9A36-B7D9C057AE79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41B8AF1F-4015-7D4C-B37D-162FCCDB3CF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2E0C5A8A-EAAF-5C48-AE7B-00236A284833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975FBA38-9D60-3243-A7EE-C9BACB5E873E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C441132A-B110-084C-8E49-065B9451F0E9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6620A1F5-26DC-2149-9CC6-1032F6F1544E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9390CE2B-524F-E542-8BD1-E9901E8BC1F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5367FA41-9D8B-CF41-A9BA-40B3C43DF9B7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CB171F27-31B6-3142-9B89-5B4A62F25D16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B08CF2DB-1A4A-3B4F-8F44-495A2A04B19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BA35470F-BAF3-2D47-B9E7-ADCB98ADDBC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90DB23F6-8BB6-BF43-985D-F3E00EA9E1F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F0EC2396-EB7D-4346-B544-91FC548F200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A71AB535-2C31-6E4A-9B0C-448E0A6776E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6AD49DFD-E494-B84E-99FE-9F7C5E6F4C7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8C8DC1DB-B09F-E54E-BA45-0103913FF29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828CF5E1-7320-5C41-ABBC-9B4C8DFFEFB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56710350-1BC2-D343-B1CF-640D10343D8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F668D8A3-F30B-764B-B9A4-6E936C924E5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25C4C3EC-FF14-9348-BABC-A73A2F5AA574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ED04FABB-2D5D-FC4F-A062-FE1EA990157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7DCB7E5B-2B93-CB4F-A829-E6EF8BCC63E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CC9B12A4-3AF1-CF49-AEB1-007044F770E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8FAEC0FE-F718-8749-85E1-C615214CABB4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58F1D9EE-349E-564B-9A46-74171B8D168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AC854EF6-5BEC-3140-836D-4056F1CDFF6A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E7CBCEA0-2EA2-F44E-B120-B6ADB62E94F2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A217BD97-9980-574E-909D-E72C45759B51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59D5C3ED-7264-1D49-A8FD-4D8D173A357F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646C1EBA-8B77-E84D-B764-E7361872DD21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62ADF148-3AB8-2B4A-881B-4132FA594715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83CECD8-EF7A-B04B-861D-D3F756C68B75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81512505-CF43-1E45-8239-DCB0F9090885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7B62CEE7-B81B-1B49-9373-2F5D4895E3BE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61BC548F-9C0F-864C-A695-03799862A661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B722BCC8-A30B-954C-BD3E-81CF96BFF322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896300DF-F4FA-ED47-80C9-D4F85BD3DA7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95C45D17-57FD-9542-AFFD-D1CA0AD22AD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E8FDA848-A8C3-4144-BAB9-03C8275700A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B7F1BAF0-6D47-5D49-8DEF-A9DDD581A6A4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E23E8BDA-3422-334A-9F7E-29EE2A367EA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B57077FA-CD23-564F-B931-C6CFFCC655C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B4006F90-4260-7344-94D8-26E6174E9B1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B3F7415E-1389-ED4B-A584-B44EA573307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7E61613F-F26C-E145-8646-955A27BF480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B235CE87-DF71-4148-A91C-3403F2276C9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C0A999A5-5A06-1143-91C1-0D17D1920A3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545B0909-EDE4-AB4E-98D8-8112E2D21C9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1EE13A4A-3CA9-9747-9442-94E639815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19057E74-B002-9D4C-B398-F10C5FA1C39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110C9F0A-2DE8-694F-A42D-634910211BF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9B89E005-B0C5-C949-ADE0-6FC3CA9C903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3C4D6D7D-1129-5D44-8963-FC0548DF3A1C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343894C5-75D0-F741-A22E-0ADE0F431088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580B7B5-30F1-C741-A701-7A3CFA7F5777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EC442B1E-AC0E-084E-92C4-4184D11E421B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94A34BFC-D5BB-A04D-B257-CBE625F3BBA4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AB0B86ED-C7E2-8745-BF4E-7B8682FA918E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36F51EA-9D5F-1746-BD09-178B6C110EF2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8A7032C9-3980-E747-B5F1-85FCCD9F4A88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A3E9F765-6555-604C-96CE-28CC781F2BFA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E75744AC-585C-8E43-8D2A-2DABA7FA46C1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FD35F62C-8A81-1D4D-86EB-534A50FAD85C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2D30060C-5F26-9045-B3CB-ADA65E76542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95CC4DF2-4A54-0240-9B4B-6723AEF3AA9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FEC6F19-D532-124A-94E5-88F3285A21A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E81A7A20-C1EA-6D4B-A561-ECFDF81FB1E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3243466E-A0B8-D14F-9205-AF1461A3BF8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8F3E99DA-1017-2C41-958E-A7C5D2C490A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4F3A67D7-A70B-414B-9C90-0BB59CD6E2C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A483812E-A901-2942-9A12-1BECC830201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E7FA6DE5-81CA-2841-B5E8-ADA25E99697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DE9B0A-179A-BA46-A6D9-C5BC8ACE577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F1422A1F-79E6-924E-8B7F-17EFF4ECEE7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4B947147-84B7-D34C-9D1C-82977985171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FA76DD1B-CC65-6D47-824A-7B9B081C32C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205394A5-4978-DB40-9984-9A852E5B2B7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21865090-2E13-0D44-B998-7B467AD1590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5FC907D6-0579-7446-82B9-335CBF7C3B0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B901D94F-C954-4040-8449-986A8F85F4B4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9DFC4896-EA7C-854A-B175-7B640CE47D5A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3EC3CB7E-C605-CD4A-A24C-5AB7770FEE4E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CBC51FA6-EE1A-E543-B034-18C3E5D58826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D794BC91-8747-8142-8EB1-03DC15DC0C08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83F2D1B4-2368-754D-9285-EBBFA0F7FCE6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BA61DBBB-9E0A-8E47-89F8-E71F893D8D69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BDC9CA7B-F98E-284D-B5D2-6235C493AB1A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18656EA8-4910-FB4A-A173-6BC551226214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CA0BD64F-4E41-5F40-A7F4-A62F5E295044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F4EA3C18-60D0-A34F-ADEA-BE52CA405422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16C6A6F8-2EDF-1F4F-9197-E3A9D635771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2D86B0D4-3C8B-8844-8273-33B591FBECD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AF03CB09-D516-D943-B2E4-C1EBBF4613E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9019BE51-79E9-4B44-824C-4511E93F9E9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8C2DA8EF-FDFA-EB4B-BCCE-B486E491DBA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CBC65E39-CBEA-5246-943F-E27A74BE06B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34320DA3-3207-B249-AAAB-71E7EBD3B83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660F37D3-487C-2B42-832A-6AE820B9615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3797C1C9-A64E-C046-90DF-2D374C59311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774AAD6D-32DD-EB4E-AAF2-190E84B8EE2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AFCCC4F7-7563-514E-B33E-ABD9B40C7B4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6397FC45-05E1-AD46-8E79-87C222B6498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D8868393-8B94-A94B-9ACC-DF84923F1D0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EF42A3E3-675F-1445-92A4-E29D044AFDD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438F4980-6560-1147-9B6B-504BAEE4488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91CEEE31-D219-9841-9A70-6DF1F5E36B8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8EE6892E-97DB-8A4D-8B3E-FCBFF2A4EEC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B9C8D209-26ED-154D-A328-8EBEA9C4B8DB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9EE76213-7CD4-BD41-9C74-4B15BA6900DE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EF98693D-527E-B647-AB32-73B59B5B8058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E4E69555-7981-934F-A2A6-1F47E1DD7D5F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1BAC85AE-015F-AB47-8B17-B09580E19D42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8D97C165-C29F-2849-A090-563BF4B011F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CAF37560-A64F-9C4C-A287-F5F93C5FE080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C07CDD51-60FA-C04B-8D44-442D8B31EDDC}">
      <text>
        <r>
          <rPr>
            <b/>
            <sz val="10"/>
            <color rgb="FF000000"/>
            <rFont val="ＭＳ Ｐゴシック"/>
            <family val="2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</t>
        </r>
        <r>
          <rPr>
            <b/>
            <sz val="10"/>
            <color rgb="FF000000"/>
            <rFont val="ＭＳ Ｐゴシック"/>
            <family val="2"/>
            <charset val="128"/>
          </rPr>
          <t>CO2</t>
        </r>
        <r>
          <rPr>
            <b/>
            <sz val="10"/>
            <color rgb="FF000000"/>
            <rFont val="ＭＳ Ｐゴシック"/>
            <family val="2"/>
            <charset val="128"/>
          </rPr>
          <t>排出係数（調整後排出係数）を自由記入欄にご記入ください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■電気事業者別排出係数一覧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http://ghg-santeikohyo.env.go.jp/calc</t>
        </r>
      </text>
    </comment>
    <comment ref="J3" authorId="0" shapeId="0" xr:uid="{7B7426A6-30ED-6641-BD1E-4580A2C37DDF}">
      <text>
        <r>
          <rPr>
            <b/>
            <sz val="10"/>
            <color rgb="FF000000"/>
            <rFont val="ＭＳ Ｐゴシック"/>
            <family val="2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D4" authorId="0" shapeId="0" xr:uid="{FF9B4C03-DE84-794B-9562-363EC1016AA0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8835119B-0B03-6C42-AD74-3A8650BED70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C1DCCD75-DDA6-2946-BE47-3A9281D7BB9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ABE3B66D-D565-2441-B40A-DA7E22FD224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74B793B5-7E72-164F-9565-199D4261489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885C01C5-C751-F644-851C-1EAD522316E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6809E3C-43AE-FD49-AC40-7426CE46BE3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D59D8000-6869-1146-8113-9555E56492B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EF14674A-AF87-B541-894B-1B287A1B636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C20BE543-5FA0-6B40-8106-D5B7FC99055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2EE37E9F-1623-D543-98A0-DBFC047B39C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B079BFDA-83FC-EC41-9FA6-4F8242CFEE4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3387DDEB-2987-AE4D-89ED-CB1A2AD7C4F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2C522289-5216-7F4B-B365-B61526E7CB4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94F606-E943-2E47-A5C7-075AF4734CC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4CF2332F-A462-1F4C-8901-43DEA679852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63E31D33-CDA0-694D-AD80-3FA4B7AAA7B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A6C6552C-AD22-FB47-84BE-A1C5A1B258B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5AC7659B-ED06-9948-A055-6280A4BC8AA1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F9FF69D2-037F-5A46-A20B-7589E38B1927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591A0B39-F2C1-7646-AF28-4EF2751A7F8C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36B92FED-CBD9-064B-A02F-19BA1EC7310F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BDE861E4-6A15-8646-A419-9E2369CC2AE2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26C8D3DF-69C9-924C-B7F9-7D8975F5FC1F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1CF7917-CD79-E040-9282-BA67ECFB4807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80E05FCB-D792-3D42-B1AE-C35ADC6CA63D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7DA2C9C-E2CC-814B-986C-BA9F41A8784F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953E280B-2155-E442-A434-4C993D7581BA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A99A0030-27A1-E945-98D4-89657DDD3D3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48469BF1-E9C9-8141-B9C1-5B50FEF3AB3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A9DD987B-82DD-3A4A-BECB-D81BC1C9D17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D96C526D-1F48-D349-A56D-B5C8C9F209B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F56DBEB0-F067-9140-99EC-4D84F4E69D9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277BFE4F-53B7-444C-A8CE-3D989F20EA0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C50936A1-5DE9-544B-B489-1184B4EAA46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A36A049-E10D-2D47-BE06-4D873AABA9A4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F7589B64-8A18-924E-93A5-DA58E26FC18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C3A681A7-BD39-C84B-979A-DAD056C8BA4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5AEB7A4-5072-EC45-8C7F-2D95FFDDE31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251F7E73-27ED-0A4E-935C-D7A540576A7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C9831DA2-BCE1-C942-9B0A-FB09F46832B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B5BC525-EB5C-A642-8657-25D6E256DE0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AAB9C69A-FD7D-7B41-A336-07A93AAF3A2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30BB3FF1-6745-654D-A308-521CA232C44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847027AC-5237-2246-892C-DB529458468B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A50274FB-80AE-B84D-9438-7D294A4C2097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1E6BCBFD-87BA-2D48-87EB-515105BD1EE9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81E310E1-E08F-5946-BAEC-767B12EEE0A5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F92F60B3-79BB-FB45-8CC1-25A2052F91AE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6B2ACE48-1D11-854F-804B-5C40B72051F6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AFD50D96-83D3-7E4D-A40C-F8380460F4F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FA476A18-E1D7-E346-B5EA-7F92F0BF6776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003872C1-D2CB-684B-9B7A-5C55814442A2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48EADEB4-6F6B-A34A-AE34-8C96373E3CB4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BA28A93E-A7F0-2746-836F-0CE8B6B4C798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ECE7530E-D129-8D4E-9028-292D655DD7F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CC74098D-DFB6-D944-AFF7-D65B34794BB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34674097-3C1B-2147-8F51-A9F27EBFDC59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5657CBCA-C9E9-7A42-B3C3-F70B6419497B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9D158B89-870F-B943-938A-4898D534E01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930C308D-AD91-CD46-A0D3-FC2FE245918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DC598033-056A-1D41-AB51-D8878E63CB7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2A7EA912-9DC5-7F47-A38A-29D3FB36EB3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6A986D78-0755-5B4B-B58D-161AD37E8F1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CAE30CDD-E8CB-7043-A1F6-D6AB2FB9C39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1B125791-1FF5-804E-9C3E-9741F58022C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7B2C364A-8E12-5D41-B92C-38E42639C66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8AABE0B-4391-7549-BC9D-136595F20214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9696906A-D77F-CB4A-B19C-838D94F1CE4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671EF622-5E76-4743-B10B-6E0CD2E8599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C618EBF0-836A-314A-8156-7440637EA78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74A3DFC0-BEEC-7649-8AFA-7F6F57F4483C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E3E27B76-3EA5-3946-A0B5-A2AC99DE7B41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2B2AA255-1559-C142-85DF-3F359A5BF2B8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193FCF4E-6C33-E540-AA6D-6A3EC9A8E1E4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55D26450-667C-6948-A72D-1BA047F4AF5C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8F12E87D-A859-BA4E-B8F0-DB13627E094D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BE0C53B4-FB7C-5F43-8C35-421C01C508EB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CE7F85EE-8025-9543-9DDF-1EE44BC69031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A6FD5D15-F77C-9344-AEEE-C919920AFBD2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3B022F25-2487-034F-8CCA-F7B54FFDCA1D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D571C2A5-03C7-C743-A736-F9735F07DC11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4174C2DB-E1EF-CC44-BE1F-D6CCA147925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B0A2ECFC-7181-914B-81BF-6F0F50F415B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DBE2B676-1968-1847-84D9-DB6D24C209AE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A012F887-E43D-6443-99F1-607818E519B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3BACC2B0-5225-EA4A-81C5-F86FC81FC037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1793ECD7-F725-AD41-AF3B-EDFA483B977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9FADE08B-833C-DB42-A1F8-D6BDEFBBAB7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2F72C8E3-B1ED-E047-A20E-C46D522F978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B33205CC-4E74-9A43-AFE4-984DBBEF214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A24A462C-C291-0244-B64F-46D916A5B94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5C15AE26-D53E-2647-9A43-28381D36BE6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EB37208-20AD-7A46-B4C1-98999752F9C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BA4E0E98-6182-5B4F-BDBD-8A2F7BBE922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6162CF7A-B00D-034E-BE11-A5823E1E52A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2D4AF322-B811-1648-8D2C-21BF44D3772F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3EC5C217-4B9E-1B48-A9FC-15B47A818AD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B62EEB0C-C7BF-8E43-A550-A5DF089A2E68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38DB9DFA-446C-864E-AE2F-BDD7FC528423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4FCC3DDE-B4F9-E74C-A4A5-22CECB66DF2C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B12E46A2-E929-3A44-AA8B-CF8B4277DDA7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F34D3C02-6C56-1546-BCEB-81256BAD80E7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D3AF5B36-B9BA-FB4A-89DA-1DABF9A4DCD4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79618C50-41F5-4742-838E-81B3C86BB822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2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2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2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48FC0D00-8FA6-9345-B36F-F91103B56E46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2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2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2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2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2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2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2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2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2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2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2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2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2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2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2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2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2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2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2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2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2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2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2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C9361612-67C3-2248-8D4D-089A276EA513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A8FB4784-2053-1045-9982-41A44D710680}">
      <text>
        <r>
          <rPr>
            <b/>
            <sz val="10"/>
            <color rgb="FF000000"/>
            <rFont val="ＭＳ Ｐゴシック"/>
            <family val="2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</t>
        </r>
        <r>
          <rPr>
            <b/>
            <sz val="10"/>
            <color rgb="FF000000"/>
            <rFont val="ＭＳ Ｐゴシック"/>
            <family val="2"/>
            <charset val="128"/>
          </rPr>
          <t>CO2</t>
        </r>
        <r>
          <rPr>
            <b/>
            <sz val="10"/>
            <color rgb="FF000000"/>
            <rFont val="ＭＳ Ｐゴシック"/>
            <family val="2"/>
            <charset val="128"/>
          </rPr>
          <t>排出係数（調整後排出係数）を自由記入欄にご記入ください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■電気事業者別排出係数一覧</t>
        </r>
        <r>
          <rPr>
            <b/>
            <sz val="10"/>
            <color rgb="FF000000"/>
            <rFont val="ＭＳ Ｐゴシック"/>
            <family val="2"/>
            <charset val="128"/>
          </rPr>
          <t xml:space="preserve">
</t>
        </r>
        <r>
          <rPr>
            <b/>
            <sz val="10"/>
            <color rgb="FF000000"/>
            <rFont val="ＭＳ Ｐゴシック"/>
            <family val="2"/>
            <charset val="128"/>
          </rPr>
          <t>http://ghg-santeikohyo.env.go.jp/calc</t>
        </r>
      </text>
    </comment>
    <comment ref="J3" authorId="0" shapeId="0" xr:uid="{9C5B5248-AC81-3842-9661-0A2BB1F71249}">
      <text>
        <r>
          <rPr>
            <b/>
            <sz val="10"/>
            <color rgb="FF000000"/>
            <rFont val="ＭＳ Ｐゴシック"/>
            <family val="2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D4" authorId="0" shapeId="0" xr:uid="{B1036C35-AD4E-6A41-88C0-2920664815E1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69FAAA82-C3B7-CE4C-917E-05A8234D310C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310D7A5-BCED-0E40-933B-B44B3A3B8D02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600BC676-D1B3-4C4B-B2EC-060ECF01B9C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F4B05B79-E4B8-8549-B353-43539C45BDF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CD3A052C-8698-6A4E-8FCD-F159C0684EF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6BAFE08C-09E4-B040-9C49-788A7A253B3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C57C534D-9C9E-F049-8C4D-652F8B3558D5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9C617F71-068E-2449-A974-0ADE9469DDA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9B8A22B-5D2E-B146-8972-0B284AFAC92D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4D50F2CC-8ED8-E749-8CEA-D5F7266A7038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BD9AF5BE-6339-5243-9198-B5F3DF42F586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9A6BE7FA-5078-E043-A1B0-45A442F5ACE3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D3D7440D-B8CB-5F4D-ADA5-03779DDEF2D1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DD23B1A-1E28-9A4B-9A98-BB100539846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4611ECDD-8468-A54C-BBCC-907F15EA77AA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DCD191D9-A962-6541-9EBB-249A9195B2F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CC6CC391-3A17-7F45-8120-51CB87B4D15B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34986A2F-74EB-2F41-9DAA-BE6972CDAB01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9F2511D7-4A68-6040-8888-8337CAA4E487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FE3A3754-45C4-AB44-ACB4-5B09652FB33B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CC8EFC7C-CF0E-0441-AD59-B3EE9031BC5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A09830E0-6BA2-E049-8741-95D087CB0D44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EF227BE1-60B6-9745-8FF3-C84748AA55D8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B00-000001000000}">
      <text>
        <r>
          <rPr>
            <b/>
            <sz val="10"/>
            <color rgb="FF000000"/>
            <rFont val="ＭＳ Ｐゴシック"/>
            <family val="2"/>
            <charset val="128"/>
          </rPr>
          <t>シミュレーションを行う年度をお選びください</t>
        </r>
      </text>
    </comment>
    <comment ref="G3" authorId="0" shapeId="0" xr:uid="{00000000-0006-0000-0B00-000002000000}">
      <text>
        <r>
          <rPr>
            <b/>
            <sz val="10"/>
            <color rgb="FF000000"/>
            <rFont val="ＭＳ Ｐゴシック"/>
            <family val="2"/>
            <charset val="128"/>
          </rPr>
          <t>シミュレーションを行う年度をお選びください</t>
        </r>
      </text>
    </comment>
    <comment ref="J3" authorId="0" shapeId="0" xr:uid="{00000000-0006-0000-0B00-000003000000}">
      <text>
        <r>
          <rPr>
            <b/>
            <sz val="10"/>
            <color rgb="FF000000"/>
            <rFont val="ＭＳ Ｐゴシック"/>
            <family val="2"/>
            <charset val="128"/>
          </rPr>
          <t>シミュレーションを行う年度をお選びください</t>
        </r>
      </text>
    </comment>
    <comment ref="L3" authorId="0" shapeId="0" xr:uid="{00000000-0006-0000-0B00-000004000000}">
      <text>
        <r>
          <rPr>
            <b/>
            <sz val="10"/>
            <color rgb="FF000000"/>
            <rFont val="ＭＳ Ｐゴシック"/>
            <family val="2"/>
            <charset val="128"/>
          </rPr>
          <t>シミュレーションを行う年度をお選びください</t>
        </r>
      </text>
    </comment>
    <comment ref="D5" authorId="0" shapeId="0" xr:uid="{00000000-0006-0000-0B00-000005000000}">
      <text>
        <r>
          <rPr>
            <b/>
            <sz val="10"/>
            <color rgb="FF000000"/>
            <rFont val="ＭＳ Ｐゴシック"/>
            <family val="2"/>
            <charset val="128"/>
          </rPr>
          <t>業種をお選びください。なお、選択肢に含まれる業種のみシミュレーション機能をご利用いただけます</t>
        </r>
      </text>
    </comment>
    <comment ref="I5" authorId="0" shapeId="0" xr:uid="{00000000-0006-0000-0B00-000006000000}">
      <text>
        <r>
          <rPr>
            <b/>
            <sz val="10"/>
            <color rgb="FF000000"/>
            <rFont val="ＭＳ Ｐゴシック"/>
            <family val="2"/>
            <charset val="128"/>
          </rPr>
          <t>貴社の所在地域をお選びください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2" authorId="0" shapeId="0" xr:uid="{00000000-0006-0000-0C00-000001000000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グラフ化する年度をお選びください</t>
        </r>
      </text>
    </comment>
    <comment ref="F2" authorId="0" shapeId="0" xr:uid="{00000000-0006-0000-0C00-000002000000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グラフ化する年度をお選びください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3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3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3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57314B87-5284-EA4B-8EA3-D97F5F1A50B3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3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3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3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3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3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3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3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3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3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3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3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3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3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3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3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3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3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3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3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3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3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3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3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4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4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
</t>
        </r>
      </text>
    </comment>
    <comment ref="J3" authorId="0" shapeId="0" xr:uid="{00000000-0006-0000-04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29F48BF7-51D7-EC40-8BEB-4E15C342AD27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4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4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4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4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4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4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4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4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4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4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4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4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4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4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4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4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4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4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4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4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4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4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4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5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5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5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A98F6285-C84F-C446-8BA1-866DDAFD721C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5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5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5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5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5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5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5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5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5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5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5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5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5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5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5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5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5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5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5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5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5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5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5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6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6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
</t>
        </r>
      </text>
    </comment>
    <comment ref="J3" authorId="0" shapeId="0" xr:uid="{00000000-0006-0000-06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9173F9F2-BF91-DE48-86EB-97FE23ED1AF8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6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6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6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6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6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6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6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6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6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6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6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6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6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6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6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6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6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6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6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6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6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6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6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7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7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7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7B65E62A-9CA7-594B-BD55-0DB3EAF7771C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7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7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7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7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7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7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7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7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7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7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7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7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7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7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7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7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7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7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7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7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7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7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7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800-000001000000}">
      <text>
        <r>
          <rPr>
            <b/>
            <sz val="10"/>
            <color indexed="81"/>
            <rFont val="ＭＳ Ｐゴシック"/>
            <family val="3"/>
            <charset val="128"/>
          </rPr>
          <t>企業名をご記入ください。</t>
        </r>
      </text>
    </comment>
    <comment ref="H3" authorId="0" shapeId="0" xr:uid="{00000000-0006-0000-08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8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AFA839CC-B8E0-DD45-B8A7-0FC2CDF98C8A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8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8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8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8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8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8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8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8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8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8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8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8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8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8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8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8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8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8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8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8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8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8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8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野本</author>
  </authors>
  <commentList>
    <comment ref="D3" authorId="0" shapeId="0" xr:uid="{00000000-0006-0000-0900-000001000000}">
      <text>
        <r>
          <rPr>
            <b/>
            <sz val="10"/>
            <color rgb="FF000000"/>
            <rFont val="ＭＳ Ｐゴシック"/>
            <family val="2"/>
            <charset val="128"/>
          </rPr>
          <t>企業名をご記入ください。</t>
        </r>
      </text>
    </comment>
    <comment ref="H3" authorId="0" shapeId="0" xr:uid="{00000000-0006-0000-0900-000002000000}">
      <text>
        <r>
          <rPr>
            <b/>
            <sz val="10"/>
            <color indexed="81"/>
            <rFont val="ＭＳ Ｐゴシック"/>
            <family val="3"/>
            <charset val="128"/>
          </rPr>
          <t>貴社が契約している電力会社をお選びください。なお、貴社が契約している電力会社が選択肢にない場合は、「その他」を選択のうえ、以下の「電気事業者別排出係数一覧」を参考に、CO2排出係数（調整後排出係数）を自由記入欄にご記入ください
■電気事業者別排出係数一覧
http://ghg-santeikohyo.env.go.jp/calc</t>
        </r>
      </text>
    </comment>
    <comment ref="J3" authorId="0" shapeId="0" xr:uid="{00000000-0006-0000-0900-000003000000}">
      <text>
        <r>
          <rPr>
            <b/>
            <sz val="10"/>
            <color indexed="81"/>
            <rFont val="ＭＳ Ｐゴシック"/>
            <family val="3"/>
            <charset val="128"/>
          </rPr>
          <t>電気を使用する主な時間帯をお選びください。「その他」を選択する場合は、以下の自由記入欄に単位発熱量をご記入ください</t>
        </r>
        <r>
          <rPr>
            <sz val="10"/>
            <color indexed="81"/>
            <rFont val="ＭＳ Ｐゴシック"/>
            <family val="3"/>
            <charset val="128"/>
          </rPr>
          <t xml:space="preserve">
</t>
        </r>
      </text>
    </comment>
    <comment ref="D4" authorId="0" shapeId="0" xr:uid="{E1C2897C-0E69-A647-BC42-12FA222CF449}">
      <text>
        <r>
          <rPr>
            <b/>
            <sz val="10"/>
            <color rgb="FF000000"/>
            <rFont val="ＭＳ Ｐゴシック"/>
            <family val="2"/>
            <charset val="128"/>
          </rPr>
          <t>グラフ化する項目をお選びください</t>
        </r>
        <r>
          <rPr>
            <sz val="10"/>
            <color rgb="FF000000"/>
            <rFont val="ＭＳ Ｐゴシック"/>
            <family val="2"/>
            <charset val="128"/>
          </rPr>
          <t xml:space="preserve">
</t>
        </r>
      </text>
    </comment>
    <comment ref="C7" authorId="0" shapeId="0" xr:uid="{00000000-0006-0000-0900-000005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8" authorId="0" shapeId="0" xr:uid="{00000000-0006-0000-0900-000006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9" authorId="0" shapeId="0" xr:uid="{00000000-0006-0000-0900-000007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0" authorId="0" shapeId="0" xr:uid="{00000000-0006-0000-0900-000008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1" authorId="0" shapeId="0" xr:uid="{00000000-0006-0000-0900-000009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2" authorId="0" shapeId="0" xr:uid="{00000000-0006-0000-0900-00000A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3" authorId="0" shapeId="0" xr:uid="{00000000-0006-0000-0900-00000B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4" authorId="0" shapeId="0" xr:uid="{00000000-0006-0000-0900-00000C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5" authorId="0" shapeId="0" xr:uid="{00000000-0006-0000-0900-00000D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6" authorId="0" shapeId="0" xr:uid="{00000000-0006-0000-0900-00000E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7" authorId="0" shapeId="0" xr:uid="{00000000-0006-0000-0900-00000F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18" authorId="0" shapeId="0" xr:uid="{00000000-0006-0000-0900-000010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19" authorId="0" shapeId="0" xr:uid="{00000000-0006-0000-0900-000011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0" authorId="0" shapeId="0" xr:uid="{00000000-0006-0000-0900-000012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C21" authorId="0" shapeId="0" xr:uid="{00000000-0006-0000-0900-000013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月ごとの使用量をご記入ください</t>
        </r>
      </text>
    </comment>
    <comment ref="C22" authorId="0" shapeId="0" xr:uid="{00000000-0006-0000-0900-000014000000}">
      <text>
        <r>
          <rPr>
            <b/>
            <sz val="10"/>
            <color indexed="81"/>
            <rFont val="ＭＳ Ｐゴシック"/>
            <family val="3"/>
            <charset val="128"/>
          </rPr>
          <t>月ごとの使用料金をご記入ください。なお、料金単価は貴社が契約している各電力会社・ガス会社等にお問い合わせください。</t>
        </r>
      </text>
    </comment>
    <comment ref="B28" authorId="0" shapeId="0" xr:uid="{00000000-0006-0000-0900-000015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「上水」とは、「上水道で提供される浄化された飲用の水」を指します
</t>
        </r>
      </text>
    </comment>
    <comment ref="B29" authorId="0" shapeId="0" xr:uid="{00000000-0006-0000-0900-000016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「工業用水」とは、「水力発電用・飲用を除く工業用の水」を指します
</t>
        </r>
      </text>
    </comment>
    <comment ref="B30" authorId="0" shapeId="0" xr:uid="{00000000-0006-0000-0900-000017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「地下水」とは、「上水・工業用水を除く、水循環の一つの過程において地表面下に存在する水」を指します
</t>
        </r>
      </text>
    </comment>
    <comment ref="B31" authorId="0" shapeId="0" xr:uid="{00000000-0006-0000-0900-000018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月ごとの使用量をご記入ください
「その他の水」とは、「上水・工業用水・地下水を除く水」を指します
</t>
        </r>
      </text>
    </comment>
    <comment ref="B34" authorId="0" shapeId="0" xr:uid="{00000000-0006-0000-0900-000019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「紙類廃棄物」とは、「一般廃棄物のうち紙類」を指します
</t>
        </r>
      </text>
    </comment>
    <comment ref="B35" authorId="0" shapeId="0" xr:uid="{00000000-0006-0000-0900-00001A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「その他一般廃棄物」とは、「一般廃棄物のうち紙類を除く廃棄物」を指します
</t>
        </r>
      </text>
    </comment>
    <comment ref="B36" authorId="0" shapeId="0" xr:uid="{00000000-0006-0000-0900-00001B000000}">
      <text>
        <r>
          <rPr>
            <b/>
            <sz val="10"/>
            <color indexed="81"/>
            <rFont val="ＭＳ Ｐゴシック"/>
            <family val="3"/>
            <charset val="128"/>
          </rPr>
          <t xml:space="preserve">月ごとの排出量をご記入ください
「産業廃棄物」とは、「事業活動に伴って生じた廃棄物のうち法令で定められた20種類」を指します（①燃え殻、②汚泥、③廃油、④廃酸、⑤廃アルカリ、⑥廃プラスチック類、⑦紙くず、⑧木くず、⑨繊維くず、⑩動植物性残さ、⑪動物系固形不要物、⑫ゴムくず、⑬金属くず、⑭ガラスくず・コンクリートくず及び陶磁器くず、⑮鉱さい、⑯がれき類、⑰動物のふん尿、⑱動物の死体、⑲ばいじん、⑳産業廃棄物を処分するために処理したもので、上記①～⑲に該当しないもの）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<sst xmlns="http://schemas.openxmlformats.org/spreadsheetml/2006/main" count="3996" uniqueCount="142">
  <si>
    <t>電力</t>
  </si>
  <si>
    <t>使用量</t>
  </si>
  <si>
    <t>-</t>
  </si>
  <si>
    <t>使用料金</t>
  </si>
  <si>
    <t>円</t>
  </si>
  <si>
    <t>灯油</t>
  </si>
  <si>
    <t>L</t>
  </si>
  <si>
    <t>kg</t>
  </si>
  <si>
    <t>使用料金合計</t>
  </si>
  <si>
    <t>上水使用量</t>
  </si>
  <si>
    <t>トン</t>
  </si>
  <si>
    <t>Ａ重油</t>
    <phoneticPr fontId="1"/>
  </si>
  <si>
    <t>都市ガス</t>
    <phoneticPr fontId="1"/>
  </si>
  <si>
    <t>二酸化炭素(CO2)
排出量合計</t>
    <phoneticPr fontId="1"/>
  </si>
  <si>
    <t>一次エネルギー
使用量合計</t>
    <phoneticPr fontId="1"/>
  </si>
  <si>
    <t>使用料金合計</t>
    <phoneticPr fontId="1"/>
  </si>
  <si>
    <t>液化天然ガス
（ＬＮＧ）</t>
    <phoneticPr fontId="1"/>
  </si>
  <si>
    <t>液化石油ガス
（ＬＰＧ）</t>
    <phoneticPr fontId="1"/>
  </si>
  <si>
    <r>
      <t>Nm</t>
    </r>
    <r>
      <rPr>
        <vertAlign val="superscript"/>
        <sz val="8"/>
        <color indexed="63"/>
        <rFont val="メイリオ"/>
        <family val="3"/>
        <charset val="128"/>
      </rPr>
      <t>3</t>
    </r>
  </si>
  <si>
    <r>
      <t>m</t>
    </r>
    <r>
      <rPr>
        <vertAlign val="superscript"/>
        <sz val="8"/>
        <color indexed="63"/>
        <rFont val="メイリオ"/>
        <family val="3"/>
        <charset val="128"/>
      </rPr>
      <t>3</t>
    </r>
  </si>
  <si>
    <t>使用料金合計</t>
    <phoneticPr fontId="1"/>
  </si>
  <si>
    <t>単位</t>
    <phoneticPr fontId="1"/>
  </si>
  <si>
    <t>排出
係数(B)</t>
    <phoneticPr fontId="1"/>
  </si>
  <si>
    <t>単位
発熱量(C)</t>
    <phoneticPr fontId="1"/>
  </si>
  <si>
    <t>主な時間帯</t>
    <rPh sb="0" eb="1">
      <t>オモ</t>
    </rPh>
    <rPh sb="2" eb="5">
      <t>ジカンタイ</t>
    </rPh>
    <phoneticPr fontId="1"/>
  </si>
  <si>
    <t>「昼間」午前8時～午後10時まで</t>
  </si>
  <si>
    <t>業種</t>
    <phoneticPr fontId="1"/>
  </si>
  <si>
    <t>液化天然ガス
（ＬＮＧ）</t>
    <phoneticPr fontId="1"/>
  </si>
  <si>
    <t>液化石油ガス
（ＬＰＧ）</t>
    <phoneticPr fontId="1"/>
  </si>
  <si>
    <t>ガソリン</t>
    <phoneticPr fontId="1"/>
  </si>
  <si>
    <t>軽油</t>
    <phoneticPr fontId="1"/>
  </si>
  <si>
    <t>グラフ化する項目</t>
    <phoneticPr fontId="1"/>
  </si>
  <si>
    <t>水使用量合計</t>
    <phoneticPr fontId="1"/>
  </si>
  <si>
    <t>その他一般廃棄物</t>
    <phoneticPr fontId="1"/>
  </si>
  <si>
    <t>産業廃棄物</t>
    <phoneticPr fontId="1"/>
  </si>
  <si>
    <r>
      <t>m</t>
    </r>
    <r>
      <rPr>
        <b/>
        <vertAlign val="superscript"/>
        <sz val="8"/>
        <rFont val="メイリオ"/>
        <family val="3"/>
        <charset val="128"/>
      </rPr>
      <t>3</t>
    </r>
  </si>
  <si>
    <t>企業名</t>
    <rPh sb="0" eb="3">
      <t>キギョウメイ</t>
    </rPh>
    <phoneticPr fontId="1"/>
  </si>
  <si>
    <t>工業用水使用量</t>
    <rPh sb="4" eb="7">
      <t>シヨウリョウ</t>
    </rPh>
    <phoneticPr fontId="1"/>
  </si>
  <si>
    <t>地下水使用量</t>
    <phoneticPr fontId="1"/>
  </si>
  <si>
    <t>その他の水使用量</t>
    <phoneticPr fontId="1"/>
  </si>
  <si>
    <t>2011年度</t>
    <rPh sb="4" eb="6">
      <t>ネンド</t>
    </rPh>
    <phoneticPr fontId="1"/>
  </si>
  <si>
    <t>2012年度</t>
    <rPh sb="4" eb="6">
      <t>ネンド</t>
    </rPh>
    <phoneticPr fontId="1"/>
  </si>
  <si>
    <t>2013年度</t>
    <rPh sb="4" eb="6">
      <t>ネンド</t>
    </rPh>
    <phoneticPr fontId="1"/>
  </si>
  <si>
    <t>2014年度</t>
    <rPh sb="4" eb="6">
      <t>ネンド</t>
    </rPh>
    <phoneticPr fontId="1"/>
  </si>
  <si>
    <t>2015年度</t>
    <rPh sb="4" eb="6">
      <t>ネンド</t>
    </rPh>
    <phoneticPr fontId="1"/>
  </si>
  <si>
    <t>オフィスビル</t>
  </si>
  <si>
    <t>2016年度</t>
    <rPh sb="4" eb="6">
      <t>ネンド</t>
    </rPh>
    <phoneticPr fontId="1"/>
  </si>
  <si>
    <t>2017年度</t>
    <rPh sb="4" eb="6">
      <t>ネンド</t>
    </rPh>
    <phoneticPr fontId="1"/>
  </si>
  <si>
    <t>2018年度</t>
    <rPh sb="4" eb="6">
      <t>ネンド</t>
    </rPh>
    <phoneticPr fontId="1"/>
  </si>
  <si>
    <t>2019年度</t>
    <rPh sb="4" eb="6">
      <t>ネンド</t>
    </rPh>
    <phoneticPr fontId="1"/>
  </si>
  <si>
    <t>2020年度</t>
    <rPh sb="4" eb="6">
      <t>ネンド</t>
    </rPh>
    <phoneticPr fontId="1"/>
  </si>
  <si>
    <t>東北電力</t>
    <rPh sb="0" eb="2">
      <t>トウホク</t>
    </rPh>
    <rPh sb="2" eb="4">
      <t>デンリョク</t>
    </rPh>
    <phoneticPr fontId="1"/>
  </si>
  <si>
    <t>東京電力</t>
    <rPh sb="0" eb="2">
      <t>トウキョウデンリョク</t>
    </rPh>
    <rPh sb="2" eb="4">
      <t>デンリョク</t>
    </rPh>
    <phoneticPr fontId="1"/>
  </si>
  <si>
    <t>中部電力</t>
    <rPh sb="0" eb="2">
      <t>チュウブデンリョク</t>
    </rPh>
    <rPh sb="2" eb="4">
      <t>デンリョク</t>
    </rPh>
    <phoneticPr fontId="1"/>
  </si>
  <si>
    <t>北陸電力</t>
    <rPh sb="0" eb="2">
      <t>ホクリク</t>
    </rPh>
    <rPh sb="2" eb="4">
      <t>デンリョク</t>
    </rPh>
    <phoneticPr fontId="1"/>
  </si>
  <si>
    <t>関西電力</t>
    <rPh sb="0" eb="2">
      <t>カンサイ</t>
    </rPh>
    <rPh sb="2" eb="4">
      <t>デンリョク</t>
    </rPh>
    <phoneticPr fontId="1"/>
  </si>
  <si>
    <t>中国電力</t>
    <rPh sb="0" eb="2">
      <t>チュウゴク</t>
    </rPh>
    <rPh sb="2" eb="4">
      <t>デンリョク</t>
    </rPh>
    <phoneticPr fontId="1"/>
  </si>
  <si>
    <t>四国電力</t>
    <rPh sb="0" eb="2">
      <t>シコクデンリョク</t>
    </rPh>
    <rPh sb="2" eb="4">
      <t>デンリョク</t>
    </rPh>
    <phoneticPr fontId="1"/>
  </si>
  <si>
    <t>九州電力</t>
    <rPh sb="0" eb="2">
      <t>キュウシュウ</t>
    </rPh>
    <rPh sb="2" eb="4">
      <t>デンリョク</t>
    </rPh>
    <phoneticPr fontId="1"/>
  </si>
  <si>
    <t>沖縄電力</t>
    <rPh sb="0" eb="2">
      <t>オキナワ</t>
    </rPh>
    <rPh sb="2" eb="4">
      <t>デンリョク</t>
    </rPh>
    <phoneticPr fontId="1"/>
  </si>
  <si>
    <t>卸・小売店（百貨店、ドラッグストア等）</t>
  </si>
  <si>
    <t>食品スーパー</t>
  </si>
  <si>
    <t>医療機関（病院、診療所等）</t>
  </si>
  <si>
    <t>ホテル・旅館</t>
  </si>
  <si>
    <t>飲食店（ファミレス、居酒屋等）</t>
  </si>
  <si>
    <t>学校（小中高校）</t>
  </si>
  <si>
    <t>夏</t>
    <rPh sb="0" eb="1">
      <t>ナツ</t>
    </rPh>
    <phoneticPr fontId="1"/>
  </si>
  <si>
    <t>冬</t>
    <rPh sb="0" eb="1">
      <t>フユ</t>
    </rPh>
    <phoneticPr fontId="1"/>
  </si>
  <si>
    <t>-</t>
    <phoneticPr fontId="1"/>
  </si>
  <si>
    <t>単位発熱量</t>
    <rPh sb="0" eb="2">
      <t>タンイ</t>
    </rPh>
    <rPh sb="2" eb="5">
      <t>ハツネツリョウ</t>
    </rPh>
    <phoneticPr fontId="1"/>
  </si>
  <si>
    <t>調整後
排出係数</t>
    <rPh sb="0" eb="3">
      <t>チョウセイゴ</t>
    </rPh>
    <rPh sb="4" eb="6">
      <t>ハイシュツ</t>
    </rPh>
    <rPh sb="6" eb="8">
      <t>ケイスウ</t>
    </rPh>
    <phoneticPr fontId="1"/>
  </si>
  <si>
    <t>その他</t>
    <rPh sb="2" eb="3">
      <t>タ</t>
    </rPh>
    <phoneticPr fontId="1"/>
  </si>
  <si>
    <t>地域</t>
    <rPh sb="0" eb="2">
      <t>チイキ</t>
    </rPh>
    <phoneticPr fontId="1"/>
  </si>
  <si>
    <t>東京電力</t>
  </si>
  <si>
    <t xml:space="preserve">累計 </t>
    <phoneticPr fontId="1"/>
  </si>
  <si>
    <t>CO2チェックシート</t>
  </si>
  <si>
    <t>CO2チェックシート</t>
    <phoneticPr fontId="1"/>
  </si>
  <si>
    <t>紙類廃棄物</t>
    <rPh sb="4" eb="5">
      <t>ブツ</t>
    </rPh>
    <phoneticPr fontId="1"/>
  </si>
  <si>
    <t>■電気事業者別排出係数一覧 http://ghg-santeikohyo.env.go.jp/calc</t>
    <phoneticPr fontId="1"/>
  </si>
  <si>
    <t>CO2排出量・エネルギー使用量・使用料金の年度比較</t>
    <rPh sb="3" eb="5">
      <t>ハイシュツ</t>
    </rPh>
    <rPh sb="5" eb="6">
      <t>リョウ</t>
    </rPh>
    <rPh sb="12" eb="15">
      <t>シヨウリョウ</t>
    </rPh>
    <rPh sb="16" eb="20">
      <t>シヨウリョウキン</t>
    </rPh>
    <rPh sb="21" eb="25">
      <t>ネンドヒカク</t>
    </rPh>
    <phoneticPr fontId="1"/>
  </si>
  <si>
    <t>ｴﾈﾙｷﾞｰ使用量（MJ）</t>
    <rPh sb="5" eb="7">
      <t>ヨウリョウ</t>
    </rPh>
    <phoneticPr fontId="1"/>
  </si>
  <si>
    <t>蛍光灯の年度期間</t>
    <phoneticPr fontId="1"/>
  </si>
  <si>
    <t>LEDに設備更新した場合の年度期間</t>
    <rPh sb="4" eb="8">
      <t>セツビコウシン</t>
    </rPh>
    <rPh sb="10" eb="12">
      <t>バアイ</t>
    </rPh>
    <phoneticPr fontId="1"/>
  </si>
  <si>
    <t>○○株式会社</t>
    <rPh sb="2" eb="6">
      <t>カブシキカイシャ</t>
    </rPh>
    <phoneticPr fontId="1"/>
  </si>
  <si>
    <t>電気事業者</t>
    <rPh sb="0" eb="2">
      <t>デンキ</t>
    </rPh>
    <rPh sb="2" eb="5">
      <t>ジギョウシャ</t>
    </rPh>
    <phoneticPr fontId="1"/>
  </si>
  <si>
    <t>コスト削減効果・CO2排出削減量シミュレーション</t>
    <rPh sb="3" eb="5">
      <t>サクゲン</t>
    </rPh>
    <rPh sb="5" eb="7">
      <t>コウカ</t>
    </rPh>
    <rPh sb="11" eb="13">
      <t>ハイシュツ</t>
    </rPh>
    <rPh sb="13" eb="15">
      <t>サクゲン</t>
    </rPh>
    <rPh sb="15" eb="16">
      <t>リョウ</t>
    </rPh>
    <phoneticPr fontId="1"/>
  </si>
  <si>
    <t>比較開始年度</t>
    <rPh sb="0" eb="2">
      <t>ヒカク</t>
    </rPh>
    <rPh sb="2" eb="6">
      <t>カイシネンド</t>
    </rPh>
    <phoneticPr fontId="1"/>
  </si>
  <si>
    <t>比較終了年度</t>
    <rPh sb="0" eb="2">
      <t>ヒカク</t>
    </rPh>
    <rPh sb="2" eb="4">
      <t>シュウリョウ</t>
    </rPh>
    <rPh sb="4" eb="6">
      <t>ネンド</t>
    </rPh>
    <phoneticPr fontId="1"/>
  </si>
  <si>
    <t>使用料金（円）</t>
    <rPh sb="5" eb="6">
      <t>エン</t>
    </rPh>
    <phoneticPr fontId="1"/>
  </si>
  <si>
    <t>エネルギー使用量(MJ)</t>
    <rPh sb="5" eb="6">
      <t>ヨウリョウ</t>
    </rPh>
    <phoneticPr fontId="1"/>
  </si>
  <si>
    <t>使用料金合計(円)</t>
    <rPh sb="7" eb="8">
      <t>エン</t>
    </rPh>
    <phoneticPr fontId="1"/>
  </si>
  <si>
    <t>LEDに設備更新した場合の電気料金(円)</t>
    <rPh sb="4" eb="6">
      <t>セツビ</t>
    </rPh>
    <rPh sb="6" eb="8">
      <t>コウシン</t>
    </rPh>
    <rPh sb="10" eb="12">
      <t>バアイ</t>
    </rPh>
    <rPh sb="13" eb="17">
      <t>デンキリョウキン</t>
    </rPh>
    <phoneticPr fontId="1"/>
  </si>
  <si>
    <t>コスト削減効果（省エネ効果）(円)</t>
    <rPh sb="8" eb="9">
      <t>ショウ</t>
    </rPh>
    <rPh sb="11" eb="13">
      <t>コウカ</t>
    </rPh>
    <phoneticPr fontId="1"/>
  </si>
  <si>
    <t>コスト削減割合（省エネ割合）(%)</t>
    <rPh sb="8" eb="9">
      <t>ショウ</t>
    </rPh>
    <rPh sb="11" eb="13">
      <t>ワリアイ</t>
    </rPh>
    <phoneticPr fontId="1"/>
  </si>
  <si>
    <t>CO2排出削減割合(%)</t>
    <rPh sb="3" eb="5">
      <t>ハイシュツ</t>
    </rPh>
    <rPh sb="5" eb="7">
      <t>サクゲン</t>
    </rPh>
    <rPh sb="7" eb="9">
      <t>ワリアイ</t>
    </rPh>
    <phoneticPr fontId="1"/>
  </si>
  <si>
    <t>CO2排出量増減率（％）</t>
    <rPh sb="3" eb="6">
      <t>ハイシュツリョウ</t>
    </rPh>
    <rPh sb="6" eb="8">
      <t>ゾウゲン</t>
    </rPh>
    <rPh sb="8" eb="9">
      <t>リツ</t>
    </rPh>
    <phoneticPr fontId="1"/>
  </si>
  <si>
    <t>kWh</t>
    <phoneticPr fontId="1"/>
  </si>
  <si>
    <t>kWh</t>
    <phoneticPr fontId="1"/>
  </si>
  <si>
    <t>蛍光灯の電気料金</t>
    <rPh sb="0" eb="3">
      <t>ケイコウトウ</t>
    </rPh>
    <rPh sb="4" eb="8">
      <t>デンキリョウキン</t>
    </rPh>
    <phoneticPr fontId="1"/>
  </si>
  <si>
    <t>LEDに設備更新した場合の電気料金</t>
    <rPh sb="4" eb="8">
      <t>セツビコウシン</t>
    </rPh>
    <rPh sb="10" eb="12">
      <t>バアイ</t>
    </rPh>
    <rPh sb="13" eb="17">
      <t>デンキリョウキン</t>
    </rPh>
    <phoneticPr fontId="1"/>
  </si>
  <si>
    <t>蛍光灯の電気料金月平均</t>
    <phoneticPr fontId="1"/>
  </si>
  <si>
    <t>LEDに設備更新した場合の電気料金月平均</t>
    <rPh sb="4" eb="8">
      <t>セツビコウシン</t>
    </rPh>
    <rPh sb="10" eb="12">
      <t>バアイ</t>
    </rPh>
    <phoneticPr fontId="1"/>
  </si>
  <si>
    <t>コスト削減効果（省エネ効果）月平均</t>
    <rPh sb="3" eb="5">
      <t>サクゲン</t>
    </rPh>
    <rPh sb="5" eb="7">
      <t>コウカ</t>
    </rPh>
    <rPh sb="14" eb="17">
      <t>ツキヘイキン</t>
    </rPh>
    <phoneticPr fontId="1"/>
  </si>
  <si>
    <t>蛍光灯のCO2排出量</t>
    <rPh sb="0" eb="3">
      <t>ケイコウトウ</t>
    </rPh>
    <rPh sb="7" eb="10">
      <t>ハイシュツリョウ</t>
    </rPh>
    <phoneticPr fontId="1"/>
  </si>
  <si>
    <t>LEDに設備更新した場合のCO2排出量</t>
    <rPh sb="4" eb="8">
      <t>セツビコウシン</t>
    </rPh>
    <rPh sb="10" eb="12">
      <t>バアイ</t>
    </rPh>
    <rPh sb="16" eb="19">
      <t>ハイシュツリョウ</t>
    </rPh>
    <phoneticPr fontId="1"/>
  </si>
  <si>
    <t>蛍光灯のCO2排出量月平均</t>
    <rPh sb="0" eb="3">
      <t>ケイコウトウ</t>
    </rPh>
    <rPh sb="7" eb="10">
      <t>ハイシュツリョウ</t>
    </rPh>
    <rPh sb="10" eb="11">
      <t>ツキ</t>
    </rPh>
    <rPh sb="11" eb="13">
      <t>ヘイキン</t>
    </rPh>
    <phoneticPr fontId="1"/>
  </si>
  <si>
    <t>LEDに設備更新した場合のCO2排出量月平均</t>
    <rPh sb="4" eb="8">
      <t>セツビコウシン</t>
    </rPh>
    <rPh sb="10" eb="12">
      <t>バアイ</t>
    </rPh>
    <rPh sb="16" eb="19">
      <t>ハイシュツリョウ</t>
    </rPh>
    <rPh sb="19" eb="20">
      <t>ツキ</t>
    </rPh>
    <rPh sb="20" eb="22">
      <t>ヘイキン</t>
    </rPh>
    <phoneticPr fontId="1"/>
  </si>
  <si>
    <t>CO2排出削減量月平均</t>
    <rPh sb="3" eb="5">
      <t>ハイシュツ</t>
    </rPh>
    <rPh sb="5" eb="7">
      <t>サクゲン</t>
    </rPh>
    <rPh sb="7" eb="8">
      <t>リョウ</t>
    </rPh>
    <rPh sb="8" eb="9">
      <t>ツキ</t>
    </rPh>
    <rPh sb="9" eb="11">
      <t>ヘイキン</t>
    </rPh>
    <phoneticPr fontId="1"/>
  </si>
  <si>
    <t>CO2排出量(kg-CO2)</t>
    <rPh sb="5" eb="6">
      <t>リョウハイシュツリョウハイシュツリョウ</t>
    </rPh>
    <phoneticPr fontId="1"/>
  </si>
  <si>
    <t>LEDに設備更新した場合のCO2排出量(kg-CO2)</t>
    <rPh sb="4" eb="6">
      <t>セツビ</t>
    </rPh>
    <rPh sb="6" eb="8">
      <t>コウシン</t>
    </rPh>
    <rPh sb="10" eb="12">
      <t>バアイ</t>
    </rPh>
    <rPh sb="16" eb="19">
      <t>ハイシュツリョウ</t>
    </rPh>
    <phoneticPr fontId="1"/>
  </si>
  <si>
    <t>CO2排出削減量(kg-CO2)</t>
    <rPh sb="3" eb="5">
      <t>ハイシュツ</t>
    </rPh>
    <rPh sb="5" eb="7">
      <t>サクゲン</t>
    </rPh>
    <rPh sb="7" eb="8">
      <t>リョウ</t>
    </rPh>
    <phoneticPr fontId="1"/>
  </si>
  <si>
    <t>蛍光灯のCO2排出量(kg-CO2)</t>
    <rPh sb="0" eb="3">
      <t>ケイコウトウ</t>
    </rPh>
    <rPh sb="7" eb="10">
      <t>ハイシュツリョウ</t>
    </rPh>
    <phoneticPr fontId="1"/>
  </si>
  <si>
    <t>蛍光灯の電気料金(円)</t>
    <rPh sb="0" eb="3">
      <t>ケイコウトウ</t>
    </rPh>
    <rPh sb="4" eb="8">
      <t>デンキリョウキン</t>
    </rPh>
    <phoneticPr fontId="1"/>
  </si>
  <si>
    <t>比較開始年度から比較終了年度までのCO2排出量増減率（%）</t>
    <phoneticPr fontId="1"/>
  </si>
  <si>
    <t>比較開始年度から比較終了年度までの合計および月平均</t>
    <rPh sb="0" eb="2">
      <t>ヒカク</t>
    </rPh>
    <rPh sb="2" eb="4">
      <t>カイシ</t>
    </rPh>
    <rPh sb="4" eb="6">
      <t>ネンド</t>
    </rPh>
    <rPh sb="8" eb="10">
      <t>ヒカク</t>
    </rPh>
    <rPh sb="10" eb="12">
      <t>シュウリョウ</t>
    </rPh>
    <rPh sb="12" eb="14">
      <t>ネンド</t>
    </rPh>
    <rPh sb="17" eb="19">
      <t>ゴウケイ</t>
    </rPh>
    <rPh sb="22" eb="25">
      <t>ツキヘイキン</t>
    </rPh>
    <phoneticPr fontId="1"/>
  </si>
  <si>
    <t>使用
料金合計（円）</t>
    <rPh sb="5" eb="7">
      <t>ゴウケイ</t>
    </rPh>
    <phoneticPr fontId="1"/>
  </si>
  <si>
    <t>上記をもとに、「地球温暖化対策行動宣言」にて</t>
    <rPh sb="0" eb="2">
      <t>ジョウキ</t>
    </rPh>
    <rPh sb="8" eb="10">
      <t>チキュウ</t>
    </rPh>
    <rPh sb="10" eb="13">
      <t>オンダンカ</t>
    </rPh>
    <rPh sb="13" eb="15">
      <t>タイサク</t>
    </rPh>
    <rPh sb="15" eb="19">
      <t>コウドウセンゲン</t>
    </rPh>
    <phoneticPr fontId="1"/>
  </si>
  <si>
    <t>貴社の取り組みを宣言いただけます。ぜひご利用ください。</t>
    <rPh sb="0" eb="2">
      <t>キシャ</t>
    </rPh>
    <rPh sb="3" eb="4">
      <t>ト</t>
    </rPh>
    <rPh sb="5" eb="6">
      <t>ク</t>
    </rPh>
    <rPh sb="8" eb="10">
      <t>センゲン</t>
    </rPh>
    <rPh sb="20" eb="22">
      <t>リヨウ</t>
    </rPh>
    <phoneticPr fontId="1"/>
  </si>
  <si>
    <t>■地球温暖化行動宣言</t>
    <rPh sb="1" eb="10">
      <t>チキュウオンダンカ</t>
    </rPh>
    <phoneticPr fontId="1"/>
  </si>
  <si>
    <t>http://eco.jcci.or.jp/aboutdeclaration</t>
    <phoneticPr fontId="1"/>
  </si>
  <si>
    <t>北海道電力</t>
  </si>
  <si>
    <t>昼夜</t>
    <rPh sb="0" eb="1">
      <t>ヒル</t>
    </rPh>
    <rPh sb="1" eb="2">
      <t>ヨル</t>
    </rPh>
    <phoneticPr fontId="1"/>
  </si>
  <si>
    <t>「夜間」午後10時～翌午前8時まで</t>
  </si>
  <si>
    <t>CO2
排出量合計
(kg-CO2)</t>
    <rPh sb="7" eb="9">
      <t>ゴウケイ</t>
    </rPh>
    <phoneticPr fontId="1"/>
  </si>
  <si>
    <t>一次ｴﾈﾙｷﾞｰ
換算ｴﾈﾙｷﾞｰ
使用量合計(MJ)</t>
    <rPh sb="21" eb="23">
      <t>ゴウケイ</t>
    </rPh>
    <phoneticPr fontId="1"/>
  </si>
  <si>
    <t>北海道</t>
  </si>
  <si>
    <t>円</t>
    <phoneticPr fontId="1"/>
  </si>
  <si>
    <t>■使用方法</t>
    <rPh sb="1" eb="3">
      <t>シヨウ</t>
    </rPh>
    <rPh sb="3" eb="5">
      <t>ホウホウ</t>
    </rPh>
    <phoneticPr fontId="1"/>
  </si>
  <si>
    <t>Excel2013の場合</t>
    <rPh sb="10" eb="12">
      <t>バアイ</t>
    </rPh>
    <phoneticPr fontId="1"/>
  </si>
  <si>
    <t>2025年度</t>
    <rPh sb="4" eb="6">
      <t>ネンド</t>
    </rPh>
    <phoneticPr fontId="1"/>
  </si>
  <si>
    <t>2024年度</t>
    <rPh sb="4" eb="6">
      <t>ネンド</t>
    </rPh>
    <phoneticPr fontId="1"/>
  </si>
  <si>
    <t>2023年度</t>
    <rPh sb="4" eb="6">
      <t>ネンド</t>
    </rPh>
    <phoneticPr fontId="1"/>
  </si>
  <si>
    <t>2022年度</t>
    <rPh sb="4" eb="6">
      <t>ネンド</t>
    </rPh>
    <phoneticPr fontId="1"/>
  </si>
  <si>
    <t>2021年度</t>
    <rPh sb="4" eb="6">
      <t>ネンド</t>
    </rPh>
    <phoneticPr fontId="1"/>
  </si>
  <si>
    <t>2026年度</t>
    <rPh sb="4" eb="6">
      <t>ネンド</t>
    </rPh>
    <phoneticPr fontId="1"/>
  </si>
  <si>
    <t>2027年度</t>
    <rPh sb="4" eb="6">
      <t>ネンド</t>
    </rPh>
    <phoneticPr fontId="1"/>
  </si>
  <si>
    <t>2028年度</t>
    <rPh sb="4" eb="6">
      <t>ネンド</t>
    </rPh>
    <phoneticPr fontId="1"/>
  </si>
  <si>
    <t>2029年度</t>
    <rPh sb="4" eb="6">
      <t>ネンド</t>
    </rPh>
    <phoneticPr fontId="1"/>
  </si>
  <si>
    <t>2030年度</t>
    <rPh sb="4" eb="6">
      <t>ネンド</t>
    </rPh>
    <phoneticPr fontId="1"/>
  </si>
  <si>
    <t>2020年度</t>
  </si>
  <si>
    <t>2021年度</t>
  </si>
  <si>
    <t>中国電力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</si>
</sst>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6" formatCode="&quot;¥&quot;#,##0;[Red]&quot;¥&quot;\-#,##0"/>
    <numFmt numFmtId="7" formatCode="&quot;¥&quot;#,##0.00;&quot;¥&quot;\-#,##0.00"/>
    <numFmt numFmtId="176" formatCode="m&quot;月&quot;"/>
    <numFmt numFmtId="177" formatCode="#,##0.00_ "/>
    <numFmt numFmtId="178" formatCode="&quot;¥&quot;#,##0_ "/>
    <numFmt numFmtId="179" formatCode="#,##0.000_ "/>
    <numFmt numFmtId="180" formatCode="0&quot;年&quot;&quot;度&quot;"/>
    <numFmt numFmtId="181" formatCode="#,##0_ "/>
    <numFmt numFmtId="182" formatCode="#,##0_ &quot;kg-CO2&quot;"/>
    <numFmt numFmtId="183" formatCode="0_ "/>
  </numFmts>
  <fonts count="5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22"/>
      <name val="メイリオ"/>
      <family val="3"/>
      <charset val="128"/>
    </font>
    <font>
      <sz val="8"/>
      <color indexed="63"/>
      <name val="メイリオ"/>
      <family val="3"/>
      <charset val="128"/>
    </font>
    <font>
      <sz val="10"/>
      <color indexed="9"/>
      <name val="メイリオ"/>
      <family val="3"/>
      <charset val="128"/>
    </font>
    <font>
      <sz val="7"/>
      <color indexed="63"/>
      <name val="メイリオ"/>
      <family val="3"/>
      <charset val="128"/>
    </font>
    <font>
      <sz val="10"/>
      <color indexed="63"/>
      <name val="メイリオ"/>
      <family val="3"/>
      <charset val="128"/>
    </font>
    <font>
      <sz val="8"/>
      <name val="メイリオ"/>
      <family val="3"/>
      <charset val="128"/>
    </font>
    <font>
      <b/>
      <sz val="10"/>
      <name val="メイリオ"/>
      <family val="3"/>
      <charset val="128"/>
    </font>
    <font>
      <sz val="11"/>
      <name val="メイリオ"/>
      <family val="3"/>
      <charset val="128"/>
    </font>
    <font>
      <vertAlign val="superscript"/>
      <sz val="8"/>
      <color indexed="63"/>
      <name val="メイリオ"/>
      <family val="3"/>
      <charset val="128"/>
    </font>
    <font>
      <sz val="9"/>
      <name val="メイリオ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メイリオ"/>
      <family val="3"/>
      <charset val="128"/>
    </font>
    <font>
      <b/>
      <sz val="11"/>
      <color indexed="63"/>
      <name val="メイリオ"/>
      <family val="3"/>
      <charset val="128"/>
    </font>
    <font>
      <b/>
      <sz val="11"/>
      <name val="メイリオ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9"/>
      <color indexed="63"/>
      <name val="Trebuchet MS"/>
      <family val="2"/>
    </font>
    <font>
      <b/>
      <sz val="9"/>
      <name val="Trebuchet MS"/>
      <family val="2"/>
    </font>
    <font>
      <b/>
      <sz val="8"/>
      <name val="メイリオ"/>
      <family val="3"/>
      <charset val="128"/>
    </font>
    <font>
      <b/>
      <vertAlign val="superscript"/>
      <sz val="8"/>
      <name val="メイリオ"/>
      <family val="3"/>
      <charset val="128"/>
    </font>
    <font>
      <b/>
      <sz val="10"/>
      <color theme="0"/>
      <name val="メイリオ"/>
      <family val="3"/>
      <charset val="128"/>
    </font>
    <font>
      <b/>
      <sz val="10"/>
      <color indexed="9"/>
      <name val="メイリオ"/>
      <family val="3"/>
      <charset val="128"/>
    </font>
    <font>
      <b/>
      <sz val="8"/>
      <color indexed="9"/>
      <name val="メイリオ"/>
      <family val="3"/>
      <charset val="128"/>
    </font>
    <font>
      <sz val="8"/>
      <color indexed="9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color rgb="FFFF0000"/>
      <name val="メイリオ"/>
      <family val="3"/>
      <charset val="128"/>
    </font>
    <font>
      <b/>
      <sz val="16"/>
      <name val="メイリオ"/>
      <family val="3"/>
      <charset val="128"/>
    </font>
    <font>
      <b/>
      <sz val="12"/>
      <color indexed="9"/>
      <name val="メイリオ"/>
      <family val="3"/>
      <charset val="128"/>
    </font>
    <font>
      <sz val="12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b/>
      <sz val="10"/>
      <color indexed="81"/>
      <name val="ＭＳ Ｐゴシック"/>
      <family val="3"/>
      <charset val="128"/>
    </font>
    <font>
      <b/>
      <sz val="12"/>
      <name val="メイリオ"/>
      <family val="3"/>
      <charset val="128"/>
    </font>
    <font>
      <b/>
      <sz val="12"/>
      <name val="ＭＳ Ｐゴシック"/>
      <family val="3"/>
      <charset val="128"/>
    </font>
    <font>
      <b/>
      <sz val="11"/>
      <color rgb="FF0070C0"/>
      <name val="メイリオ"/>
      <family val="3"/>
      <charset val="128"/>
    </font>
    <font>
      <b/>
      <u/>
      <sz val="18"/>
      <color rgb="FF0070C0"/>
      <name val="メイリオ"/>
      <family val="3"/>
      <charset val="128"/>
    </font>
    <font>
      <sz val="8"/>
      <color theme="0" tint="-0.34998626667073579"/>
      <name val="メイリオ"/>
      <family val="3"/>
      <charset val="128"/>
    </font>
    <font>
      <sz val="7"/>
      <color theme="0" tint="-0.34998626667073579"/>
      <name val="メイリオ"/>
      <family val="3"/>
      <charset val="128"/>
    </font>
    <font>
      <sz val="11"/>
      <color theme="0" tint="-0.34998626667073579"/>
      <name val="ＭＳ Ｐゴシック"/>
      <family val="3"/>
      <charset val="128"/>
    </font>
    <font>
      <u/>
      <sz val="11"/>
      <color theme="10"/>
      <name val="メイリオ"/>
      <family val="3"/>
      <charset val="128"/>
    </font>
    <font>
      <sz val="12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sz val="28"/>
      <color rgb="FFFF0000"/>
      <name val="ＭＳ Ｐゴシック"/>
      <family val="3"/>
      <charset val="128"/>
      <scheme val="minor"/>
    </font>
    <font>
      <b/>
      <sz val="10"/>
      <color rgb="FF000000"/>
      <name val="ＭＳ Ｐゴシック"/>
      <family val="2"/>
      <charset val="128"/>
    </font>
    <font>
      <sz val="10"/>
      <color rgb="FF000000"/>
      <name val="ＭＳ Ｐゴシック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gradientFill degree="90">
        <stop position="0">
          <color theme="4" tint="0.40000610370189521"/>
        </stop>
        <stop position="0.5">
          <color theme="4" tint="-0.49803155613879818"/>
        </stop>
        <stop position="1">
          <color theme="4" tint="0.40000610370189521"/>
        </stop>
      </gradientFill>
    </fill>
    <fill>
      <gradientFill degree="90">
        <stop position="0">
          <color theme="4" tint="0.40000610370189521"/>
        </stop>
        <stop position="0.5">
          <color theme="4" tint="-0.25098422193060094"/>
        </stop>
        <stop position="1">
          <color theme="4" tint="0.40000610370189521"/>
        </stop>
      </gradientFill>
    </fill>
    <fill>
      <gradientFill degree="90">
        <stop position="0">
          <color theme="8" tint="0.80001220740379042"/>
        </stop>
        <stop position="0.5">
          <color theme="8" tint="0.40000610370189521"/>
        </stop>
        <stop position="1">
          <color theme="8" tint="0.80001220740379042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650">
    <xf numFmtId="0" fontId="0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38" fontId="13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217">
    <xf numFmtId="0" fontId="0" fillId="0" borderId="0" xfId="0"/>
    <xf numFmtId="0" fontId="16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10" fillId="3" borderId="0" xfId="0" applyFont="1" applyFill="1"/>
    <xf numFmtId="0" fontId="5" fillId="5" borderId="32" xfId="0" applyFont="1" applyFill="1" applyBorder="1" applyAlignment="1">
      <alignment vertical="center" wrapText="1"/>
    </xf>
    <xf numFmtId="0" fontId="5" fillId="5" borderId="35" xfId="0" applyFont="1" applyFill="1" applyBorder="1" applyAlignment="1">
      <alignment vertical="center" wrapText="1"/>
    </xf>
    <xf numFmtId="0" fontId="25" fillId="6" borderId="32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center" vertical="center"/>
    </xf>
    <xf numFmtId="176" fontId="26" fillId="5" borderId="33" xfId="0" applyNumberFormat="1" applyFont="1" applyFill="1" applyBorder="1" applyAlignment="1">
      <alignment horizontal="center" vertical="center" wrapText="1"/>
    </xf>
    <xf numFmtId="176" fontId="26" fillId="5" borderId="20" xfId="0" applyNumberFormat="1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0" fontId="27" fillId="5" borderId="36" xfId="0" applyFont="1" applyFill="1" applyBorder="1" applyAlignment="1">
      <alignment horizontal="center" vertical="center" wrapText="1"/>
    </xf>
    <xf numFmtId="0" fontId="27" fillId="5" borderId="37" xfId="0" applyFont="1" applyFill="1" applyBorder="1" applyAlignment="1">
      <alignment horizontal="center" vertical="center" wrapText="1"/>
    </xf>
    <xf numFmtId="0" fontId="27" fillId="5" borderId="38" xfId="0" applyFont="1" applyFill="1" applyBorder="1" applyAlignment="1">
      <alignment horizontal="center" vertical="center" wrapText="1"/>
    </xf>
    <xf numFmtId="0" fontId="18" fillId="5" borderId="40" xfId="0" applyFont="1" applyFill="1" applyBorder="1" applyAlignment="1">
      <alignment horizontal="right" vertical="center"/>
    </xf>
    <xf numFmtId="0" fontId="18" fillId="5" borderId="43" xfId="0" applyFont="1" applyFill="1" applyBorder="1" applyAlignment="1">
      <alignment horizontal="right" vertical="center"/>
    </xf>
    <xf numFmtId="177" fontId="8" fillId="5" borderId="43" xfId="0" applyNumberFormat="1" applyFont="1" applyFill="1" applyBorder="1" applyAlignment="1">
      <alignment horizontal="right" vertical="center"/>
    </xf>
    <xf numFmtId="0" fontId="8" fillId="5" borderId="43" xfId="0" applyFont="1" applyFill="1" applyBorder="1" applyAlignment="1">
      <alignment horizontal="right" vertical="center"/>
    </xf>
    <xf numFmtId="177" fontId="9" fillId="5" borderId="43" xfId="0" applyNumberFormat="1" applyFont="1" applyFill="1" applyBorder="1" applyAlignment="1">
      <alignment horizontal="right" vertical="center"/>
    </xf>
    <xf numFmtId="177" fontId="23" fillId="5" borderId="44" xfId="0" applyNumberFormat="1" applyFont="1" applyFill="1" applyBorder="1" applyAlignment="1">
      <alignment horizontal="right" vertical="center"/>
    </xf>
    <xf numFmtId="0" fontId="17" fillId="7" borderId="8" xfId="0" applyFont="1" applyFill="1" applyBorder="1" applyAlignment="1">
      <alignment horizontal="right" vertical="center"/>
    </xf>
    <xf numFmtId="0" fontId="17" fillId="7" borderId="19" xfId="0" applyFont="1" applyFill="1" applyBorder="1" applyAlignment="1">
      <alignment horizontal="right" vertical="center"/>
    </xf>
    <xf numFmtId="180" fontId="16" fillId="3" borderId="0" xfId="0" applyNumberFormat="1" applyFont="1" applyFill="1" applyAlignment="1">
      <alignment vertical="center"/>
    </xf>
    <xf numFmtId="0" fontId="18" fillId="5" borderId="46" xfId="0" applyFont="1" applyFill="1" applyBorder="1" applyAlignment="1">
      <alignment horizontal="right" vertical="center"/>
    </xf>
    <xf numFmtId="0" fontId="18" fillId="5" borderId="45" xfId="0" applyFont="1" applyFill="1" applyBorder="1" applyAlignment="1">
      <alignment horizontal="right" vertical="center"/>
    </xf>
    <xf numFmtId="177" fontId="8" fillId="5" borderId="59" xfId="0" applyNumberFormat="1" applyFont="1" applyFill="1" applyBorder="1" applyAlignment="1">
      <alignment horizontal="right" vertical="center"/>
    </xf>
    <xf numFmtId="176" fontId="26" fillId="5" borderId="61" xfId="0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9" fontId="2" fillId="2" borderId="2" xfId="0" applyNumberFormat="1" applyFont="1" applyFill="1" applyBorder="1" applyAlignment="1">
      <alignment vertical="center"/>
    </xf>
    <xf numFmtId="177" fontId="29" fillId="10" borderId="1" xfId="0" applyNumberFormat="1" applyFont="1" applyFill="1" applyBorder="1" applyAlignment="1">
      <alignment horizontal="right" vertical="center"/>
    </xf>
    <xf numFmtId="177" fontId="29" fillId="2" borderId="1" xfId="0" applyNumberFormat="1" applyFont="1" applyFill="1" applyBorder="1" applyAlignment="1">
      <alignment horizontal="right" vertical="center"/>
    </xf>
    <xf numFmtId="0" fontId="30" fillId="0" borderId="0" xfId="0" applyFont="1"/>
    <xf numFmtId="0" fontId="31" fillId="10" borderId="0" xfId="0" applyFont="1" applyFill="1" applyAlignment="1">
      <alignment vertical="center"/>
    </xf>
    <xf numFmtId="0" fontId="31" fillId="10" borderId="0" xfId="0" applyFont="1" applyFill="1" applyAlignment="1">
      <alignment vertical="center" wrapText="1"/>
    </xf>
    <xf numFmtId="0" fontId="15" fillId="3" borderId="0" xfId="0" applyFont="1" applyFill="1"/>
    <xf numFmtId="0" fontId="0" fillId="3" borderId="0" xfId="0" applyFill="1"/>
    <xf numFmtId="0" fontId="13" fillId="3" borderId="0" xfId="0" applyFont="1" applyFill="1"/>
    <xf numFmtId="0" fontId="14" fillId="3" borderId="0" xfId="0" applyFont="1" applyFill="1"/>
    <xf numFmtId="176" fontId="26" fillId="5" borderId="64" xfId="0" applyNumberFormat="1" applyFont="1" applyFill="1" applyBorder="1" applyAlignment="1">
      <alignment horizontal="center" vertical="center" wrapText="1"/>
    </xf>
    <xf numFmtId="176" fontId="26" fillId="5" borderId="54" xfId="0" applyNumberFormat="1" applyFont="1" applyFill="1" applyBorder="1" applyAlignment="1">
      <alignment horizontal="center" vertical="center" wrapText="1"/>
    </xf>
    <xf numFmtId="176" fontId="26" fillId="5" borderId="65" xfId="0" applyNumberFormat="1" applyFont="1" applyFill="1" applyBorder="1" applyAlignment="1">
      <alignment horizontal="center" vertical="center" wrapText="1"/>
    </xf>
    <xf numFmtId="0" fontId="32" fillId="3" borderId="0" xfId="0" applyFont="1" applyFill="1" applyAlignment="1">
      <alignment vertical="center"/>
    </xf>
    <xf numFmtId="0" fontId="17" fillId="11" borderId="2" xfId="0" applyFont="1" applyFill="1" applyBorder="1" applyAlignment="1">
      <alignment horizontal="right" vertical="center"/>
    </xf>
    <xf numFmtId="0" fontId="25" fillId="6" borderId="15" xfId="0" applyFont="1" applyFill="1" applyBorder="1" applyAlignment="1">
      <alignment horizontal="center" vertical="center" wrapText="1"/>
    </xf>
    <xf numFmtId="0" fontId="0" fillId="0" borderId="2" xfId="0" applyBorder="1"/>
    <xf numFmtId="0" fontId="2" fillId="0" borderId="14" xfId="0" applyFont="1" applyBorder="1" applyAlignment="1" applyProtection="1">
      <alignment vertical="center"/>
      <protection locked="0"/>
    </xf>
    <xf numFmtId="0" fontId="2" fillId="2" borderId="14" xfId="0" applyFont="1" applyFill="1" applyBorder="1" applyAlignment="1" applyProtection="1">
      <alignment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vertical="center"/>
      <protection locked="0"/>
    </xf>
    <xf numFmtId="0" fontId="13" fillId="2" borderId="0" xfId="0" applyFont="1" applyFill="1"/>
    <xf numFmtId="0" fontId="39" fillId="2" borderId="0" xfId="0" applyFont="1" applyFill="1" applyAlignment="1">
      <alignment horizontal="right"/>
    </xf>
    <xf numFmtId="177" fontId="21" fillId="0" borderId="21" xfId="0" applyNumberFormat="1" applyFont="1" applyBorder="1" applyAlignment="1" applyProtection="1">
      <alignment vertical="center" shrinkToFit="1"/>
      <protection locked="0"/>
    </xf>
    <xf numFmtId="177" fontId="21" fillId="0" borderId="60" xfId="0" applyNumberFormat="1" applyFont="1" applyBorder="1" applyAlignment="1" applyProtection="1">
      <alignment vertical="center" shrinkToFit="1"/>
      <protection locked="0"/>
    </xf>
    <xf numFmtId="177" fontId="21" fillId="0" borderId="22" xfId="0" applyNumberFormat="1" applyFont="1" applyBorder="1" applyAlignment="1" applyProtection="1">
      <alignment vertical="center" shrinkToFit="1"/>
      <protection locked="0"/>
    </xf>
    <xf numFmtId="5" fontId="21" fillId="0" borderId="23" xfId="0" applyNumberFormat="1" applyFont="1" applyBorder="1" applyAlignment="1" applyProtection="1">
      <alignment vertical="center" shrinkToFit="1"/>
      <protection locked="0"/>
    </xf>
    <xf numFmtId="5" fontId="21" fillId="0" borderId="2" xfId="0" applyNumberFormat="1" applyFont="1" applyBorder="1" applyAlignment="1" applyProtection="1">
      <alignment vertical="center" shrinkToFit="1"/>
      <protection locked="0"/>
    </xf>
    <xf numFmtId="5" fontId="21" fillId="0" borderId="24" xfId="0" applyNumberFormat="1" applyFont="1" applyBorder="1" applyAlignment="1" applyProtection="1">
      <alignment vertical="center" shrinkToFit="1"/>
      <protection locked="0"/>
    </xf>
    <xf numFmtId="177" fontId="21" fillId="0" borderId="23" xfId="0" applyNumberFormat="1" applyFont="1" applyBorder="1" applyAlignment="1" applyProtection="1">
      <alignment vertical="center" shrinkToFit="1"/>
      <protection locked="0"/>
    </xf>
    <xf numFmtId="177" fontId="21" fillId="0" borderId="2" xfId="0" applyNumberFormat="1" applyFont="1" applyBorder="1" applyAlignment="1" applyProtection="1">
      <alignment vertical="center" shrinkToFit="1"/>
      <protection locked="0"/>
    </xf>
    <xf numFmtId="177" fontId="21" fillId="0" borderId="24" xfId="0" applyNumberFormat="1" applyFont="1" applyBorder="1" applyAlignment="1" applyProtection="1">
      <alignment vertical="center" shrinkToFit="1"/>
      <protection locked="0"/>
    </xf>
    <xf numFmtId="5" fontId="21" fillId="0" borderId="25" xfId="0" applyNumberFormat="1" applyFont="1" applyBorder="1" applyAlignment="1" applyProtection="1">
      <alignment vertical="center" shrinkToFit="1"/>
      <protection locked="0"/>
    </xf>
    <xf numFmtId="5" fontId="21" fillId="0" borderId="26" xfId="0" applyNumberFormat="1" applyFont="1" applyBorder="1" applyAlignment="1" applyProtection="1">
      <alignment vertical="center" shrinkToFit="1"/>
      <protection locked="0"/>
    </xf>
    <xf numFmtId="5" fontId="21" fillId="0" borderId="27" xfId="0" applyNumberFormat="1" applyFont="1" applyBorder="1" applyAlignment="1" applyProtection="1">
      <alignment vertical="center" shrinkToFit="1"/>
      <protection locked="0"/>
    </xf>
    <xf numFmtId="177" fontId="6" fillId="8" borderId="13" xfId="0" applyNumberFormat="1" applyFont="1" applyFill="1" applyBorder="1" applyAlignment="1">
      <alignment horizontal="right" vertical="center" shrinkToFit="1"/>
    </xf>
    <xf numFmtId="178" fontId="6" fillId="8" borderId="13" xfId="0" applyNumberFormat="1" applyFont="1" applyFill="1" applyBorder="1" applyAlignment="1">
      <alignment horizontal="right" vertical="center" shrinkToFit="1"/>
    </xf>
    <xf numFmtId="0" fontId="4" fillId="8" borderId="6" xfId="0" applyFont="1" applyFill="1" applyBorder="1" applyAlignment="1">
      <alignment horizontal="right" vertical="center" shrinkToFit="1"/>
    </xf>
    <xf numFmtId="179" fontId="4" fillId="8" borderId="6" xfId="0" applyNumberFormat="1" applyFont="1" applyFill="1" applyBorder="1" applyAlignment="1">
      <alignment horizontal="right" vertical="center" shrinkToFit="1"/>
    </xf>
    <xf numFmtId="177" fontId="4" fillId="8" borderId="6" xfId="0" applyNumberFormat="1" applyFont="1" applyFill="1" applyBorder="1" applyAlignment="1">
      <alignment horizontal="right" vertical="center" shrinkToFit="1"/>
    </xf>
    <xf numFmtId="177" fontId="4" fillId="3" borderId="7" xfId="0" applyNumberFormat="1" applyFont="1" applyFill="1" applyBorder="1" applyAlignment="1">
      <alignment horizontal="right" vertical="center" shrinkToFit="1"/>
    </xf>
    <xf numFmtId="178" fontId="4" fillId="8" borderId="1" xfId="0" applyNumberFormat="1" applyFont="1" applyFill="1" applyBorder="1" applyAlignment="1">
      <alignment horizontal="right" vertical="center" shrinkToFit="1"/>
    </xf>
    <xf numFmtId="178" fontId="4" fillId="3" borderId="1" xfId="0" applyNumberFormat="1" applyFont="1" applyFill="1" applyBorder="1" applyAlignment="1">
      <alignment horizontal="right" vertical="center" shrinkToFit="1"/>
    </xf>
    <xf numFmtId="178" fontId="4" fillId="8" borderId="3" xfId="0" applyNumberFormat="1" applyFont="1" applyFill="1" applyBorder="1" applyAlignment="1">
      <alignment horizontal="right" vertical="center" shrinkToFit="1"/>
    </xf>
    <xf numFmtId="0" fontId="4" fillId="8" borderId="1" xfId="0" applyFont="1" applyFill="1" applyBorder="1" applyAlignment="1">
      <alignment horizontal="right" vertical="center" shrinkToFit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4" fillId="8" borderId="1" xfId="0" applyNumberFormat="1" applyFont="1" applyFill="1" applyBorder="1" applyAlignment="1">
      <alignment horizontal="right" vertical="center" shrinkToFit="1"/>
    </xf>
    <xf numFmtId="177" fontId="4" fillId="3" borderId="3" xfId="0" applyNumberFormat="1" applyFont="1" applyFill="1" applyBorder="1" applyAlignment="1">
      <alignment horizontal="right" vertical="center" shrinkToFit="1"/>
    </xf>
    <xf numFmtId="177" fontId="8" fillId="5" borderId="0" xfId="0" applyNumberFormat="1" applyFont="1" applyFill="1" applyAlignment="1">
      <alignment horizontal="right" vertical="center" shrinkToFit="1"/>
    </xf>
    <xf numFmtId="177" fontId="8" fillId="5" borderId="45" xfId="0" applyNumberFormat="1" applyFont="1" applyFill="1" applyBorder="1" applyAlignment="1">
      <alignment horizontal="right" vertical="center" shrinkToFit="1"/>
    </xf>
    <xf numFmtId="0" fontId="8" fillId="5" borderId="45" xfId="0" applyFont="1" applyFill="1" applyBorder="1" applyAlignment="1">
      <alignment horizontal="right" vertical="center" shrinkToFit="1"/>
    </xf>
    <xf numFmtId="177" fontId="9" fillId="5" borderId="45" xfId="0" applyNumberFormat="1" applyFont="1" applyFill="1" applyBorder="1" applyAlignment="1">
      <alignment horizontal="right" vertical="center" shrinkToFit="1"/>
    </xf>
    <xf numFmtId="177" fontId="23" fillId="5" borderId="47" xfId="0" applyNumberFormat="1" applyFont="1" applyFill="1" applyBorder="1" applyAlignment="1">
      <alignment horizontal="right" vertical="center" shrinkToFit="1"/>
    </xf>
    <xf numFmtId="177" fontId="8" fillId="3" borderId="50" xfId="0" applyNumberFormat="1" applyFont="1" applyFill="1" applyBorder="1" applyAlignment="1">
      <alignment horizontal="right" vertical="center" shrinkToFit="1"/>
    </xf>
    <xf numFmtId="0" fontId="8" fillId="3" borderId="50" xfId="0" applyFont="1" applyFill="1" applyBorder="1" applyAlignment="1">
      <alignment horizontal="right" vertical="center" shrinkToFit="1"/>
    </xf>
    <xf numFmtId="177" fontId="8" fillId="4" borderId="50" xfId="0" applyNumberFormat="1" applyFont="1" applyFill="1" applyBorder="1" applyAlignment="1">
      <alignment horizontal="right" vertical="center" shrinkToFit="1"/>
    </xf>
    <xf numFmtId="177" fontId="23" fillId="8" borderId="50" xfId="0" applyNumberFormat="1" applyFont="1" applyFill="1" applyBorder="1" applyAlignment="1">
      <alignment horizontal="right" vertical="center" shrinkToFit="1"/>
    </xf>
    <xf numFmtId="177" fontId="8" fillId="3" borderId="51" xfId="0" applyNumberFormat="1" applyFont="1" applyFill="1" applyBorder="1" applyAlignment="1">
      <alignment horizontal="right" vertical="center" shrinkToFit="1"/>
    </xf>
    <xf numFmtId="177" fontId="8" fillId="3" borderId="1" xfId="0" applyNumberFormat="1" applyFont="1" applyFill="1" applyBorder="1" applyAlignment="1">
      <alignment horizontal="right" vertical="center" shrinkToFit="1"/>
    </xf>
    <xf numFmtId="0" fontId="8" fillId="3" borderId="1" xfId="0" applyFont="1" applyFill="1" applyBorder="1" applyAlignment="1">
      <alignment horizontal="right" vertical="center" shrinkToFit="1"/>
    </xf>
    <xf numFmtId="177" fontId="8" fillId="4" borderId="1" xfId="0" applyNumberFormat="1" applyFont="1" applyFill="1" applyBorder="1" applyAlignment="1">
      <alignment horizontal="right" vertical="center" shrinkToFit="1"/>
    </xf>
    <xf numFmtId="177" fontId="23" fillId="8" borderId="1" xfId="0" applyNumberFormat="1" applyFont="1" applyFill="1" applyBorder="1" applyAlignment="1">
      <alignment horizontal="right" vertical="center" shrinkToFit="1"/>
    </xf>
    <xf numFmtId="177" fontId="8" fillId="3" borderId="53" xfId="0" applyNumberFormat="1" applyFont="1" applyFill="1" applyBorder="1" applyAlignment="1">
      <alignment horizontal="right" vertical="center" shrinkToFit="1"/>
    </xf>
    <xf numFmtId="177" fontId="8" fillId="3" borderId="56" xfId="0" applyNumberFormat="1" applyFont="1" applyFill="1" applyBorder="1" applyAlignment="1">
      <alignment horizontal="right" vertical="center" shrinkToFit="1"/>
    </xf>
    <xf numFmtId="0" fontId="8" fillId="3" borderId="56" xfId="0" applyFont="1" applyFill="1" applyBorder="1" applyAlignment="1">
      <alignment horizontal="right" vertical="center" shrinkToFit="1"/>
    </xf>
    <xf numFmtId="177" fontId="8" fillId="4" borderId="56" xfId="0" applyNumberFormat="1" applyFont="1" applyFill="1" applyBorder="1" applyAlignment="1">
      <alignment horizontal="right" vertical="center" shrinkToFit="1"/>
    </xf>
    <xf numFmtId="177" fontId="9" fillId="8" borderId="56" xfId="0" applyNumberFormat="1" applyFont="1" applyFill="1" applyBorder="1" applyAlignment="1">
      <alignment horizontal="right" vertical="center" shrinkToFit="1"/>
    </xf>
    <xf numFmtId="177" fontId="8" fillId="5" borderId="43" xfId="0" applyNumberFormat="1" applyFont="1" applyFill="1" applyBorder="1" applyAlignment="1">
      <alignment horizontal="right" vertical="center" shrinkToFit="1"/>
    </xf>
    <xf numFmtId="0" fontId="8" fillId="5" borderId="43" xfId="0" applyFont="1" applyFill="1" applyBorder="1" applyAlignment="1">
      <alignment horizontal="right" vertical="center" shrinkToFit="1"/>
    </xf>
    <xf numFmtId="177" fontId="9" fillId="5" borderId="43" xfId="0" applyNumberFormat="1" applyFont="1" applyFill="1" applyBorder="1" applyAlignment="1">
      <alignment horizontal="right" vertical="center" shrinkToFit="1"/>
    </xf>
    <xf numFmtId="177" fontId="23" fillId="5" borderId="44" xfId="0" applyNumberFormat="1" applyFont="1" applyFill="1" applyBorder="1" applyAlignment="1">
      <alignment horizontal="right" vertical="center" shrinkToFit="1"/>
    </xf>
    <xf numFmtId="177" fontId="4" fillId="8" borderId="5" xfId="0" applyNumberFormat="1" applyFont="1" applyFill="1" applyBorder="1" applyAlignment="1">
      <alignment horizontal="right" vertical="center" shrinkToFit="1"/>
    </xf>
    <xf numFmtId="0" fontId="7" fillId="3" borderId="6" xfId="0" applyFont="1" applyFill="1" applyBorder="1" applyAlignment="1">
      <alignment horizontal="right" vertical="center" shrinkToFit="1"/>
    </xf>
    <xf numFmtId="0" fontId="7" fillId="3" borderId="7" xfId="0" applyFont="1" applyFill="1" applyBorder="1" applyAlignment="1">
      <alignment horizontal="right" vertical="center" shrinkToFit="1"/>
    </xf>
    <xf numFmtId="177" fontId="4" fillId="8" borderId="13" xfId="0" applyNumberFormat="1" applyFont="1" applyFill="1" applyBorder="1" applyAlignment="1">
      <alignment horizontal="right" vertical="center" shrinkToFit="1"/>
    </xf>
    <xf numFmtId="0" fontId="7" fillId="3" borderId="1" xfId="0" applyFont="1" applyFill="1" applyBorder="1" applyAlignment="1">
      <alignment horizontal="right" vertical="center" shrinkToFit="1"/>
    </xf>
    <xf numFmtId="0" fontId="7" fillId="3" borderId="3" xfId="0" applyFont="1" applyFill="1" applyBorder="1" applyAlignment="1">
      <alignment horizontal="right" vertical="center" shrinkToFit="1"/>
    </xf>
    <xf numFmtId="177" fontId="21" fillId="0" borderId="25" xfId="0" applyNumberFormat="1" applyFont="1" applyBorder="1" applyAlignment="1" applyProtection="1">
      <alignment vertical="center" shrinkToFit="1"/>
      <protection locked="0"/>
    </xf>
    <xf numFmtId="177" fontId="21" fillId="0" borderId="26" xfId="0" applyNumberFormat="1" applyFont="1" applyBorder="1" applyAlignment="1" applyProtection="1">
      <alignment vertical="center" shrinkToFit="1"/>
      <protection locked="0"/>
    </xf>
    <xf numFmtId="177" fontId="21" fillId="0" borderId="27" xfId="0" applyNumberFormat="1" applyFont="1" applyBorder="1" applyAlignment="1" applyProtection="1">
      <alignment vertical="center" shrinkToFit="1"/>
      <protection locked="0"/>
    </xf>
    <xf numFmtId="177" fontId="22" fillId="8" borderId="62" xfId="0" applyNumberFormat="1" applyFont="1" applyFill="1" applyBorder="1" applyAlignment="1">
      <alignment horizontal="right" vertical="center" shrinkToFit="1"/>
    </xf>
    <xf numFmtId="177" fontId="22" fillId="8" borderId="39" xfId="0" applyNumberFormat="1" applyFont="1" applyFill="1" applyBorder="1" applyAlignment="1">
      <alignment horizontal="right" vertical="center" shrinkToFit="1"/>
    </xf>
    <xf numFmtId="177" fontId="22" fillId="8" borderId="63" xfId="0" applyNumberFormat="1" applyFont="1" applyFill="1" applyBorder="1" applyAlignment="1">
      <alignment horizontal="right" vertical="center" shrinkToFit="1"/>
    </xf>
    <xf numFmtId="177" fontId="23" fillId="8" borderId="33" xfId="0" applyNumberFormat="1" applyFont="1" applyFill="1" applyBorder="1" applyAlignment="1">
      <alignment horizontal="right" vertical="center" shrinkToFit="1"/>
    </xf>
    <xf numFmtId="0" fontId="23" fillId="8" borderId="20" xfId="0" applyFont="1" applyFill="1" applyBorder="1" applyAlignment="1">
      <alignment horizontal="right" vertical="center" shrinkToFit="1"/>
    </xf>
    <xf numFmtId="0" fontId="9" fillId="4" borderId="20" xfId="0" applyFont="1" applyFill="1" applyBorder="1" applyAlignment="1">
      <alignment horizontal="right" vertical="center" shrinkToFit="1"/>
    </xf>
    <xf numFmtId="0" fontId="9" fillId="3" borderId="20" xfId="0" applyFont="1" applyFill="1" applyBorder="1" applyAlignment="1">
      <alignment horizontal="right" vertical="center" shrinkToFit="1"/>
    </xf>
    <xf numFmtId="0" fontId="9" fillId="3" borderId="42" xfId="0" applyFont="1" applyFill="1" applyBorder="1" applyAlignment="1">
      <alignment horizontal="right" vertical="center" shrinkToFit="1"/>
    </xf>
    <xf numFmtId="177" fontId="8" fillId="8" borderId="5" xfId="0" applyNumberFormat="1" applyFont="1" applyFill="1" applyBorder="1" applyAlignment="1">
      <alignment horizontal="right" vertical="center" shrinkToFit="1"/>
    </xf>
    <xf numFmtId="177" fontId="8" fillId="8" borderId="13" xfId="0" applyNumberFormat="1" applyFont="1" applyFill="1" applyBorder="1" applyAlignment="1">
      <alignment horizontal="right" vertical="center" shrinkToFit="1"/>
    </xf>
    <xf numFmtId="177" fontId="8" fillId="8" borderId="33" xfId="0" applyNumberFormat="1" applyFont="1" applyFill="1" applyBorder="1" applyAlignment="1">
      <alignment horizontal="right" vertical="center" shrinkToFit="1"/>
    </xf>
    <xf numFmtId="0" fontId="7" fillId="3" borderId="20" xfId="0" applyFont="1" applyFill="1" applyBorder="1" applyAlignment="1">
      <alignment horizontal="right" vertical="center" shrinkToFit="1"/>
    </xf>
    <xf numFmtId="0" fontId="7" fillId="3" borderId="42" xfId="0" applyFont="1" applyFill="1" applyBorder="1" applyAlignment="1">
      <alignment horizontal="right" vertical="center" shrinkToFit="1"/>
    </xf>
    <xf numFmtId="0" fontId="41" fillId="3" borderId="0" xfId="0" applyFont="1" applyFill="1" applyAlignment="1">
      <alignment horizontal="right" vertical="center"/>
    </xf>
    <xf numFmtId="177" fontId="42" fillId="3" borderId="0" xfId="0" applyNumberFormat="1" applyFont="1" applyFill="1" applyAlignment="1">
      <alignment horizontal="right" vertical="center"/>
    </xf>
    <xf numFmtId="0" fontId="19" fillId="3" borderId="0" xfId="619" applyFill="1" applyAlignment="1">
      <alignment vertical="center"/>
    </xf>
    <xf numFmtId="0" fontId="43" fillId="3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right" vertical="center" shrinkToFit="1"/>
    </xf>
    <xf numFmtId="177" fontId="12" fillId="2" borderId="2" xfId="0" applyNumberFormat="1" applyFont="1" applyFill="1" applyBorder="1" applyAlignment="1">
      <alignment vertical="center" shrinkToFit="1"/>
    </xf>
    <xf numFmtId="181" fontId="12" fillId="2" borderId="2" xfId="0" applyNumberFormat="1" applyFont="1" applyFill="1" applyBorder="1" applyAlignment="1">
      <alignment shrinkToFit="1"/>
    </xf>
    <xf numFmtId="0" fontId="10" fillId="2" borderId="0" xfId="0" applyFont="1" applyFill="1"/>
    <xf numFmtId="177" fontId="12" fillId="0" borderId="2" xfId="0" applyNumberFormat="1" applyFont="1" applyBorder="1" applyAlignment="1">
      <alignment vertical="center" shrinkToFit="1"/>
    </xf>
    <xf numFmtId="181" fontId="12" fillId="0" borderId="44" xfId="0" applyNumberFormat="1" applyFont="1" applyBorder="1" applyAlignment="1">
      <alignment vertical="center" shrinkToFit="1"/>
    </xf>
    <xf numFmtId="7" fontId="0" fillId="3" borderId="0" xfId="0" applyNumberFormat="1" applyFill="1"/>
    <xf numFmtId="183" fontId="43" fillId="3" borderId="0" xfId="0" applyNumberFormat="1" applyFont="1" applyFill="1"/>
    <xf numFmtId="5" fontId="23" fillId="8" borderId="57" xfId="0" applyNumberFormat="1" applyFont="1" applyFill="1" applyBorder="1" applyAlignment="1">
      <alignment horizontal="right" vertical="center" shrinkToFit="1"/>
    </xf>
    <xf numFmtId="183" fontId="26" fillId="5" borderId="54" xfId="0" applyNumberFormat="1" applyFont="1" applyFill="1" applyBorder="1" applyAlignment="1">
      <alignment horizontal="center" vertical="center" wrapText="1"/>
    </xf>
    <xf numFmtId="183" fontId="12" fillId="0" borderId="44" xfId="0" applyNumberFormat="1" applyFont="1" applyBorder="1" applyAlignment="1">
      <alignment vertical="center" shrinkToFit="1"/>
    </xf>
    <xf numFmtId="6" fontId="10" fillId="2" borderId="2" xfId="642" applyFont="1" applyFill="1" applyBorder="1" applyAlignment="1">
      <alignment vertical="center" shrinkToFit="1"/>
    </xf>
    <xf numFmtId="182" fontId="10" fillId="2" borderId="2" xfId="0" applyNumberFormat="1" applyFont="1" applyFill="1" applyBorder="1" applyAlignment="1">
      <alignment vertical="center" shrinkToFit="1"/>
    </xf>
    <xf numFmtId="0" fontId="10" fillId="3" borderId="0" xfId="0" applyFont="1" applyFill="1" applyAlignment="1">
      <alignment vertical="top"/>
    </xf>
    <xf numFmtId="38" fontId="12" fillId="0" borderId="2" xfId="641" applyFont="1" applyFill="1" applyBorder="1" applyAlignment="1">
      <alignment vertical="center" shrinkToFit="1"/>
    </xf>
    <xf numFmtId="38" fontId="12" fillId="0" borderId="44" xfId="641" applyFont="1" applyFill="1" applyBorder="1" applyAlignment="1">
      <alignment vertical="center" shrinkToFit="1"/>
    </xf>
    <xf numFmtId="183" fontId="0" fillId="2" borderId="2" xfId="0" applyNumberFormat="1" applyFill="1" applyBorder="1"/>
    <xf numFmtId="5" fontId="15" fillId="3" borderId="0" xfId="0" applyNumberFormat="1" applyFont="1" applyFill="1"/>
    <xf numFmtId="7" fontId="15" fillId="3" borderId="0" xfId="0" applyNumberFormat="1" applyFont="1" applyFill="1"/>
    <xf numFmtId="0" fontId="0" fillId="12" borderId="0" xfId="0" applyFill="1"/>
    <xf numFmtId="0" fontId="17" fillId="7" borderId="8" xfId="0" applyFont="1" applyFill="1" applyBorder="1" applyAlignment="1">
      <alignment horizontal="right" vertical="center" shrinkToFit="1"/>
    </xf>
    <xf numFmtId="0" fontId="17" fillId="7" borderId="57" xfId="0" applyFont="1" applyFill="1" applyBorder="1" applyAlignment="1">
      <alignment horizontal="right" vertical="center" shrinkToFit="1"/>
    </xf>
    <xf numFmtId="0" fontId="17" fillId="7" borderId="38" xfId="0" applyFont="1" applyFill="1" applyBorder="1" applyAlignment="1">
      <alignment horizontal="right" vertical="center" shrinkToFit="1"/>
    </xf>
    <xf numFmtId="0" fontId="17" fillId="7" borderId="51" xfId="0" applyFont="1" applyFill="1" applyBorder="1" applyAlignment="1">
      <alignment horizontal="right" vertical="center" shrinkToFit="1"/>
    </xf>
    <xf numFmtId="0" fontId="16" fillId="3" borderId="0" xfId="0" applyFont="1" applyFill="1"/>
    <xf numFmtId="0" fontId="45" fillId="3" borderId="0" xfId="0" applyFont="1" applyFill="1"/>
    <xf numFmtId="0" fontId="46" fillId="3" borderId="0" xfId="619" applyFont="1" applyFill="1"/>
    <xf numFmtId="0" fontId="2" fillId="10" borderId="0" xfId="0" applyFont="1" applyFill="1" applyAlignment="1">
      <alignment vertical="center"/>
    </xf>
    <xf numFmtId="0" fontId="47" fillId="2" borderId="0" xfId="0" applyFont="1" applyFill="1"/>
    <xf numFmtId="0" fontId="2" fillId="13" borderId="2" xfId="0" applyFont="1" applyFill="1" applyBorder="1" applyAlignment="1" applyProtection="1">
      <alignment vertical="center"/>
      <protection locked="0"/>
    </xf>
    <xf numFmtId="0" fontId="17" fillId="7" borderId="4" xfId="0" applyFont="1" applyFill="1" applyBorder="1" applyAlignment="1">
      <alignment horizontal="right" vertical="center"/>
    </xf>
    <xf numFmtId="0" fontId="17" fillId="7" borderId="9" xfId="0" applyFont="1" applyFill="1" applyBorder="1" applyAlignment="1">
      <alignment horizontal="right" vertical="center"/>
    </xf>
    <xf numFmtId="0" fontId="17" fillId="7" borderId="12" xfId="0" applyFont="1" applyFill="1" applyBorder="1" applyAlignment="1">
      <alignment horizontal="right" vertical="center"/>
    </xf>
    <xf numFmtId="0" fontId="17" fillId="7" borderId="28" xfId="0" applyFont="1" applyFill="1" applyBorder="1" applyAlignment="1">
      <alignment horizontal="right" vertical="center"/>
    </xf>
    <xf numFmtId="0" fontId="17" fillId="7" borderId="41" xfId="0" applyFont="1" applyFill="1" applyBorder="1" applyAlignment="1">
      <alignment horizontal="right" vertical="center"/>
    </xf>
    <xf numFmtId="0" fontId="17" fillId="7" borderId="58" xfId="0" applyFont="1" applyFill="1" applyBorder="1" applyAlignment="1">
      <alignment horizontal="right" vertical="center"/>
    </xf>
    <xf numFmtId="0" fontId="18" fillId="7" borderId="54" xfId="0" applyFont="1" applyFill="1" applyBorder="1" applyAlignment="1">
      <alignment horizontal="right" vertical="center"/>
    </xf>
    <xf numFmtId="0" fontId="18" fillId="7" borderId="55" xfId="0" applyFont="1" applyFill="1" applyBorder="1" applyAlignment="1">
      <alignment horizontal="right" vertical="center"/>
    </xf>
    <xf numFmtId="0" fontId="18" fillId="7" borderId="41" xfId="0" applyFont="1" applyFill="1" applyBorder="1" applyAlignment="1">
      <alignment horizontal="right" vertical="center"/>
    </xf>
    <xf numFmtId="0" fontId="18" fillId="7" borderId="58" xfId="0" applyFont="1" applyFill="1" applyBorder="1" applyAlignment="1">
      <alignment horizontal="right" vertical="center"/>
    </xf>
    <xf numFmtId="0" fontId="3" fillId="3" borderId="0" xfId="0" applyFont="1" applyFill="1" applyAlignment="1">
      <alignment horizontal="center" vertical="center" shrinkToFit="1"/>
    </xf>
    <xf numFmtId="0" fontId="17" fillId="7" borderId="10" xfId="0" applyFont="1" applyFill="1" applyBorder="1" applyAlignment="1">
      <alignment horizontal="right" vertical="center"/>
    </xf>
    <xf numFmtId="0" fontId="17" fillId="7" borderId="11" xfId="0" applyFont="1" applyFill="1" applyBorder="1" applyAlignment="1">
      <alignment horizontal="right" vertical="center"/>
    </xf>
    <xf numFmtId="0" fontId="2" fillId="0" borderId="16" xfId="0" applyFont="1" applyBorder="1" applyAlignment="1" applyProtection="1">
      <alignment vertical="center"/>
      <protection locked="0"/>
    </xf>
    <xf numFmtId="0" fontId="2" fillId="0" borderId="17" xfId="0" applyFont="1" applyBorder="1" applyAlignment="1" applyProtection="1">
      <alignment vertical="center"/>
      <protection locked="0"/>
    </xf>
    <xf numFmtId="0" fontId="2" fillId="0" borderId="18" xfId="0" applyFont="1" applyBorder="1" applyAlignment="1" applyProtection="1">
      <alignment vertical="center"/>
      <protection locked="0"/>
    </xf>
    <xf numFmtId="0" fontId="2" fillId="0" borderId="29" xfId="0" applyFont="1" applyBorder="1" applyAlignment="1" applyProtection="1">
      <alignment horizontal="center" vertical="center" shrinkToFit="1"/>
      <protection locked="0"/>
    </xf>
    <xf numFmtId="0" fontId="2" fillId="0" borderId="30" xfId="0" applyFont="1" applyBorder="1" applyAlignment="1" applyProtection="1">
      <alignment horizontal="center" vertical="center" shrinkToFit="1"/>
      <protection locked="0"/>
    </xf>
    <xf numFmtId="0" fontId="2" fillId="0" borderId="31" xfId="0" applyFont="1" applyBorder="1" applyAlignment="1" applyProtection="1">
      <alignment horizontal="center" vertical="center" shrinkToFit="1"/>
      <protection locked="0"/>
    </xf>
    <xf numFmtId="0" fontId="17" fillId="7" borderId="34" xfId="0" applyFont="1" applyFill="1" applyBorder="1" applyAlignment="1">
      <alignment horizontal="right" vertical="center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17" fillId="7" borderId="10" xfId="0" applyFont="1" applyFill="1" applyBorder="1" applyAlignment="1">
      <alignment horizontal="right" vertical="center" wrapText="1"/>
    </xf>
    <xf numFmtId="0" fontId="18" fillId="7" borderId="48" xfId="0" applyFont="1" applyFill="1" applyBorder="1" applyAlignment="1">
      <alignment horizontal="right" vertical="center" wrapText="1"/>
    </xf>
    <xf numFmtId="0" fontId="18" fillId="7" borderId="49" xfId="0" applyFont="1" applyFill="1" applyBorder="1" applyAlignment="1">
      <alignment horizontal="right" vertical="center" wrapText="1"/>
    </xf>
    <xf numFmtId="0" fontId="18" fillId="7" borderId="52" xfId="0" applyFont="1" applyFill="1" applyBorder="1" applyAlignment="1">
      <alignment horizontal="right" vertical="center" wrapText="1"/>
    </xf>
    <xf numFmtId="0" fontId="18" fillId="7" borderId="13" xfId="0" applyFont="1" applyFill="1" applyBorder="1" applyAlignment="1">
      <alignment horizontal="right" vertical="center"/>
    </xf>
    <xf numFmtId="0" fontId="44" fillId="3" borderId="0" xfId="619" applyFont="1" applyFill="1" applyAlignment="1">
      <alignment horizontal="left" vertical="top"/>
    </xf>
    <xf numFmtId="0" fontId="10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/>
    </xf>
    <xf numFmtId="176" fontId="33" fillId="5" borderId="40" xfId="0" applyNumberFormat="1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0" fontId="34" fillId="0" borderId="44" xfId="0" applyFont="1" applyBorder="1" applyAlignment="1">
      <alignment horizontal="center" vertical="center"/>
    </xf>
    <xf numFmtId="0" fontId="37" fillId="0" borderId="29" xfId="0" applyFont="1" applyBorder="1" applyAlignment="1" applyProtection="1">
      <alignment horizontal="left" vertical="center"/>
      <protection locked="0"/>
    </xf>
    <xf numFmtId="0" fontId="38" fillId="0" borderId="30" xfId="0" applyFont="1" applyBorder="1" applyAlignment="1" applyProtection="1">
      <alignment horizontal="left" vertical="center"/>
      <protection locked="0"/>
    </xf>
    <xf numFmtId="0" fontId="38" fillId="0" borderId="31" xfId="0" applyFont="1" applyBorder="1" applyAlignment="1" applyProtection="1">
      <alignment horizontal="left" vertical="center"/>
      <protection locked="0"/>
    </xf>
    <xf numFmtId="182" fontId="40" fillId="2" borderId="0" xfId="0" applyNumberFormat="1" applyFont="1" applyFill="1" applyAlignment="1">
      <alignment horizontal="left" shrinkToFit="1"/>
    </xf>
    <xf numFmtId="0" fontId="39" fillId="2" borderId="0" xfId="0" applyFont="1" applyFill="1" applyAlignment="1">
      <alignment horizontal="center"/>
    </xf>
    <xf numFmtId="5" fontId="40" fillId="2" borderId="0" xfId="0" applyNumberFormat="1" applyFont="1" applyFill="1" applyAlignment="1">
      <alignment horizontal="center" shrinkToFit="1"/>
    </xf>
    <xf numFmtId="176" fontId="26" fillId="5" borderId="69" xfId="0" applyNumberFormat="1" applyFont="1" applyFill="1" applyBorder="1" applyAlignment="1">
      <alignment horizontal="center" vertical="center" wrapText="1"/>
    </xf>
    <xf numFmtId="176" fontId="26" fillId="5" borderId="66" xfId="0" applyNumberFormat="1" applyFont="1" applyFill="1" applyBorder="1" applyAlignment="1">
      <alignment horizontal="center" vertical="center" wrapText="1"/>
    </xf>
    <xf numFmtId="177" fontId="12" fillId="0" borderId="40" xfId="0" applyNumberFormat="1" applyFont="1" applyBorder="1" applyAlignment="1">
      <alignment horizontal="right" vertical="center" shrinkToFit="1"/>
    </xf>
    <xf numFmtId="177" fontId="12" fillId="0" borderId="44" xfId="0" applyNumberFormat="1" applyFont="1" applyBorder="1" applyAlignment="1">
      <alignment horizontal="right" vertical="center" shrinkToFit="1"/>
    </xf>
    <xf numFmtId="176" fontId="26" fillId="5" borderId="67" xfId="0" applyNumberFormat="1" applyFont="1" applyFill="1" applyBorder="1" applyAlignment="1">
      <alignment horizontal="center" vertical="center" wrapText="1"/>
    </xf>
    <xf numFmtId="176" fontId="26" fillId="5" borderId="68" xfId="0" applyNumberFormat="1" applyFont="1" applyFill="1" applyBorder="1" applyAlignment="1">
      <alignment horizontal="center" vertical="center" wrapText="1"/>
    </xf>
    <xf numFmtId="38" fontId="12" fillId="0" borderId="40" xfId="641" applyFont="1" applyFill="1" applyBorder="1" applyAlignment="1">
      <alignment horizontal="right" vertical="center" shrinkToFit="1"/>
    </xf>
    <xf numFmtId="38" fontId="12" fillId="0" borderId="44" xfId="641" applyFont="1" applyFill="1" applyBorder="1" applyAlignment="1">
      <alignment horizontal="right" vertical="center" shrinkToFit="1"/>
    </xf>
    <xf numFmtId="183" fontId="12" fillId="0" borderId="40" xfId="0" applyNumberFormat="1" applyFont="1" applyBorder="1" applyAlignment="1">
      <alignment horizontal="right" vertical="center" shrinkToFit="1"/>
    </xf>
    <xf numFmtId="183" fontId="12" fillId="0" borderId="44" xfId="0" applyNumberFormat="1" applyFont="1" applyBorder="1" applyAlignment="1">
      <alignment horizontal="right" vertical="center" shrinkToFit="1"/>
    </xf>
    <xf numFmtId="181" fontId="12" fillId="0" borderId="40" xfId="0" applyNumberFormat="1" applyFont="1" applyBorder="1" applyAlignment="1">
      <alignment horizontal="right" vertical="center" shrinkToFit="1"/>
    </xf>
    <xf numFmtId="181" fontId="12" fillId="0" borderId="44" xfId="0" applyNumberFormat="1" applyFont="1" applyBorder="1" applyAlignment="1">
      <alignment horizontal="right" vertical="center" shrinkToFit="1"/>
    </xf>
    <xf numFmtId="183" fontId="12" fillId="0" borderId="40" xfId="0" applyNumberFormat="1" applyFont="1" applyBorder="1" applyAlignment="1">
      <alignment vertical="center" shrinkToFit="1"/>
    </xf>
    <xf numFmtId="0" fontId="0" fillId="0" borderId="44" xfId="0" applyBorder="1" applyAlignment="1">
      <alignment vertical="center" shrinkToFit="1"/>
    </xf>
    <xf numFmtId="176" fontId="26" fillId="5" borderId="40" xfId="0" applyNumberFormat="1" applyFont="1" applyFill="1" applyBorder="1" applyAlignment="1">
      <alignment horizontal="center" vertical="center"/>
    </xf>
    <xf numFmtId="176" fontId="26" fillId="5" borderId="43" xfId="0" applyNumberFormat="1" applyFont="1" applyFill="1" applyBorder="1" applyAlignment="1">
      <alignment horizontal="center" vertical="center"/>
    </xf>
    <xf numFmtId="176" fontId="26" fillId="5" borderId="44" xfId="0" applyNumberFormat="1" applyFont="1" applyFill="1" applyBorder="1" applyAlignment="1">
      <alignment horizontal="center" vertical="center"/>
    </xf>
  </cellXfs>
  <cellStyles count="650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ハイパーリンク" xfId="299" builtinId="8" hidden="1"/>
    <cellStyle name="ハイパーリンク" xfId="301" builtinId="8" hidden="1"/>
    <cellStyle name="ハイパーリンク" xfId="303" builtinId="8" hidden="1"/>
    <cellStyle name="ハイパーリンク" xfId="305" builtinId="8" hidden="1"/>
    <cellStyle name="ハイパーリンク" xfId="307" builtinId="8" hidden="1"/>
    <cellStyle name="ハイパーリンク" xfId="309" builtinId="8" hidden="1"/>
    <cellStyle name="ハイパーリンク" xfId="311" builtinId="8" hidden="1"/>
    <cellStyle name="ハイパーリンク" xfId="313" builtinId="8" hidden="1"/>
    <cellStyle name="ハイパーリンク" xfId="315" builtinId="8" hidden="1"/>
    <cellStyle name="ハイパーリンク" xfId="317" builtinId="8" hidden="1"/>
    <cellStyle name="ハイパーリンク" xfId="319" builtinId="8" hidden="1"/>
    <cellStyle name="ハイパーリンク" xfId="321" builtinId="8" hidden="1"/>
    <cellStyle name="ハイパーリンク" xfId="323" builtinId="8" hidden="1"/>
    <cellStyle name="ハイパーリンク" xfId="325" builtinId="8" hidden="1"/>
    <cellStyle name="ハイパーリンク" xfId="327" builtinId="8" hidden="1"/>
    <cellStyle name="ハイパーリンク" xfId="329" builtinId="8" hidden="1"/>
    <cellStyle name="ハイパーリンク" xfId="331" builtinId="8" hidden="1"/>
    <cellStyle name="ハイパーリンク" xfId="333" builtinId="8" hidden="1"/>
    <cellStyle name="ハイパーリンク" xfId="335" builtinId="8" hidden="1"/>
    <cellStyle name="ハイパーリンク" xfId="337" builtinId="8" hidden="1"/>
    <cellStyle name="ハイパーリンク" xfId="339" builtinId="8" hidden="1"/>
    <cellStyle name="ハイパーリンク" xfId="341" builtinId="8" hidden="1"/>
    <cellStyle name="ハイパーリンク" xfId="343" builtinId="8" hidden="1"/>
    <cellStyle name="ハイパーリンク" xfId="345" builtinId="8" hidden="1"/>
    <cellStyle name="ハイパーリンク" xfId="347" builtinId="8" hidden="1"/>
    <cellStyle name="ハイパーリンク" xfId="349" builtinId="8" hidden="1"/>
    <cellStyle name="ハイパーリンク" xfId="351" builtinId="8" hidden="1"/>
    <cellStyle name="ハイパーリンク" xfId="353" builtinId="8" hidden="1"/>
    <cellStyle name="ハイパーリンク" xfId="355" builtinId="8" hidden="1"/>
    <cellStyle name="ハイパーリンク" xfId="357" builtinId="8" hidden="1"/>
    <cellStyle name="ハイパーリンク" xfId="359" builtinId="8" hidden="1"/>
    <cellStyle name="ハイパーリンク" xfId="361" builtinId="8" hidden="1"/>
    <cellStyle name="ハイパーリンク" xfId="363" builtinId="8" hidden="1"/>
    <cellStyle name="ハイパーリンク" xfId="365" builtinId="8" hidden="1"/>
    <cellStyle name="ハイパーリンク" xfId="367" builtinId="8" hidden="1"/>
    <cellStyle name="ハイパーリンク" xfId="369" builtinId="8" hidden="1"/>
    <cellStyle name="ハイパーリンク" xfId="371" builtinId="8" hidden="1"/>
    <cellStyle name="ハイパーリンク" xfId="373" builtinId="8" hidden="1"/>
    <cellStyle name="ハイパーリンク" xfId="375" builtinId="8" hidden="1"/>
    <cellStyle name="ハイパーリンク" xfId="377" builtinId="8" hidden="1"/>
    <cellStyle name="ハイパーリンク" xfId="379" builtinId="8" hidden="1"/>
    <cellStyle name="ハイパーリンク" xfId="381" builtinId="8" hidden="1"/>
    <cellStyle name="ハイパーリンク" xfId="383" builtinId="8" hidden="1"/>
    <cellStyle name="ハイパーリンク" xfId="385" builtinId="8" hidden="1"/>
    <cellStyle name="ハイパーリンク" xfId="387" builtinId="8" hidden="1"/>
    <cellStyle name="ハイパーリンク" xfId="389" builtinId="8" hidden="1"/>
    <cellStyle name="ハイパーリンク" xfId="391" builtinId="8" hidden="1"/>
    <cellStyle name="ハイパーリンク" xfId="393" builtinId="8" hidden="1"/>
    <cellStyle name="ハイパーリンク" xfId="395" builtinId="8" hidden="1"/>
    <cellStyle name="ハイパーリンク" xfId="397" builtinId="8" hidden="1"/>
    <cellStyle name="ハイパーリンク" xfId="399" builtinId="8" hidden="1"/>
    <cellStyle name="ハイパーリンク" xfId="401" builtinId="8" hidden="1"/>
    <cellStyle name="ハイパーリンク" xfId="403" builtinId="8" hidden="1"/>
    <cellStyle name="ハイパーリンク" xfId="405" builtinId="8" hidden="1"/>
    <cellStyle name="ハイパーリンク" xfId="407" builtinId="8" hidden="1"/>
    <cellStyle name="ハイパーリンク" xfId="409" builtinId="8" hidden="1"/>
    <cellStyle name="ハイパーリンク" xfId="411" builtinId="8" hidden="1"/>
    <cellStyle name="ハイパーリンク" xfId="413" builtinId="8" hidden="1"/>
    <cellStyle name="ハイパーリンク" xfId="415" builtinId="8" hidden="1"/>
    <cellStyle name="ハイパーリンク" xfId="417" builtinId="8" hidden="1"/>
    <cellStyle name="ハイパーリンク" xfId="419" builtinId="8" hidden="1"/>
    <cellStyle name="ハイパーリンク" xfId="421" builtinId="8" hidden="1"/>
    <cellStyle name="ハイパーリンク" xfId="423" builtinId="8" hidden="1"/>
    <cellStyle name="ハイパーリンク" xfId="425" builtinId="8" hidden="1"/>
    <cellStyle name="ハイパーリンク" xfId="427" builtinId="8" hidden="1"/>
    <cellStyle name="ハイパーリンク" xfId="429" builtinId="8" hidden="1"/>
    <cellStyle name="ハイパーリンク" xfId="431" builtinId="8" hidden="1"/>
    <cellStyle name="ハイパーリンク" xfId="433" builtinId="8" hidden="1"/>
    <cellStyle name="ハイパーリンク" xfId="435" builtinId="8" hidden="1"/>
    <cellStyle name="ハイパーリンク" xfId="437" builtinId="8" hidden="1"/>
    <cellStyle name="ハイパーリンク" xfId="439" builtinId="8" hidden="1"/>
    <cellStyle name="ハイパーリンク" xfId="441" builtinId="8" hidden="1"/>
    <cellStyle name="ハイパーリンク" xfId="443" builtinId="8" hidden="1"/>
    <cellStyle name="ハイパーリンク" xfId="445" builtinId="8" hidden="1"/>
    <cellStyle name="ハイパーリンク" xfId="447" builtinId="8" hidden="1"/>
    <cellStyle name="ハイパーリンク" xfId="449" builtinId="8" hidden="1"/>
    <cellStyle name="ハイパーリンク" xfId="451" builtinId="8" hidden="1"/>
    <cellStyle name="ハイパーリンク" xfId="453" builtinId="8" hidden="1"/>
    <cellStyle name="ハイパーリンク" xfId="455" builtinId="8" hidden="1"/>
    <cellStyle name="ハイパーリンク" xfId="457" builtinId="8" hidden="1"/>
    <cellStyle name="ハイパーリンク" xfId="459" builtinId="8" hidden="1"/>
    <cellStyle name="ハイパーリンク" xfId="461" builtinId="8" hidden="1"/>
    <cellStyle name="ハイパーリンク" xfId="463" builtinId="8" hidden="1"/>
    <cellStyle name="ハイパーリンク" xfId="465" builtinId="8" hidden="1"/>
    <cellStyle name="ハイパーリンク" xfId="467" builtinId="8" hidden="1"/>
    <cellStyle name="ハイパーリンク" xfId="469" builtinId="8" hidden="1"/>
    <cellStyle name="ハイパーリンク" xfId="471" builtinId="8" hidden="1"/>
    <cellStyle name="ハイパーリンク" xfId="473" builtinId="8" hidden="1"/>
    <cellStyle name="ハイパーリンク" xfId="475" builtinId="8" hidden="1"/>
    <cellStyle name="ハイパーリンク" xfId="477" builtinId="8" hidden="1"/>
    <cellStyle name="ハイパーリンク" xfId="479" builtinId="8" hidden="1"/>
    <cellStyle name="ハイパーリンク" xfId="481" builtinId="8" hidden="1"/>
    <cellStyle name="ハイパーリンク" xfId="483" builtinId="8" hidden="1"/>
    <cellStyle name="ハイパーリンク" xfId="485" builtinId="8" hidden="1"/>
    <cellStyle name="ハイパーリンク" xfId="487" builtinId="8" hidden="1"/>
    <cellStyle name="ハイパーリンク" xfId="489" builtinId="8" hidden="1"/>
    <cellStyle name="ハイパーリンク" xfId="491" builtinId="8" hidden="1"/>
    <cellStyle name="ハイパーリンク" xfId="493" builtinId="8" hidden="1"/>
    <cellStyle name="ハイパーリンク" xfId="495" builtinId="8" hidden="1"/>
    <cellStyle name="ハイパーリンク" xfId="497" builtinId="8" hidden="1"/>
    <cellStyle name="ハイパーリンク" xfId="499" builtinId="8" hidden="1"/>
    <cellStyle name="ハイパーリンク" xfId="501" builtinId="8" hidden="1"/>
    <cellStyle name="ハイパーリンク" xfId="503" builtinId="8" hidden="1"/>
    <cellStyle name="ハイパーリンク" xfId="505" builtinId="8" hidden="1"/>
    <cellStyle name="ハイパーリンク" xfId="507" builtinId="8" hidden="1"/>
    <cellStyle name="ハイパーリンク" xfId="509" builtinId="8" hidden="1"/>
    <cellStyle name="ハイパーリンク" xfId="511" builtinId="8" hidden="1"/>
    <cellStyle name="ハイパーリンク" xfId="513" builtinId="8" hidden="1"/>
    <cellStyle name="ハイパーリンク" xfId="515" builtinId="8" hidden="1"/>
    <cellStyle name="ハイパーリンク" xfId="517" builtinId="8" hidden="1"/>
    <cellStyle name="ハイパーリンク" xfId="519" builtinId="8" hidden="1"/>
    <cellStyle name="ハイパーリンク" xfId="521" builtinId="8" hidden="1"/>
    <cellStyle name="ハイパーリンク" xfId="523" builtinId="8" hidden="1"/>
    <cellStyle name="ハイパーリンク" xfId="525" builtinId="8" hidden="1"/>
    <cellStyle name="ハイパーリンク" xfId="527" builtinId="8" hidden="1"/>
    <cellStyle name="ハイパーリンク" xfId="529" builtinId="8" hidden="1"/>
    <cellStyle name="ハイパーリンク" xfId="531" builtinId="8" hidden="1"/>
    <cellStyle name="ハイパーリンク" xfId="533" builtinId="8" hidden="1"/>
    <cellStyle name="ハイパーリンク" xfId="535" builtinId="8" hidden="1"/>
    <cellStyle name="ハイパーリンク" xfId="537" builtinId="8" hidden="1"/>
    <cellStyle name="ハイパーリンク" xfId="539" builtinId="8" hidden="1"/>
    <cellStyle name="ハイパーリンク" xfId="541" builtinId="8" hidden="1"/>
    <cellStyle name="ハイパーリンク" xfId="543" builtinId="8" hidden="1"/>
    <cellStyle name="ハイパーリンク" xfId="545" builtinId="8" hidden="1"/>
    <cellStyle name="ハイパーリンク" xfId="547" builtinId="8" hidden="1"/>
    <cellStyle name="ハイパーリンク" xfId="549" builtinId="8" hidden="1"/>
    <cellStyle name="ハイパーリンク" xfId="551" builtinId="8" hidden="1"/>
    <cellStyle name="ハイパーリンク" xfId="553" builtinId="8" hidden="1"/>
    <cellStyle name="ハイパーリンク" xfId="555" builtinId="8" hidden="1"/>
    <cellStyle name="ハイパーリンク" xfId="557" builtinId="8" hidden="1"/>
    <cellStyle name="ハイパーリンク" xfId="559" builtinId="8" hidden="1"/>
    <cellStyle name="ハイパーリンク" xfId="561" builtinId="8" hidden="1"/>
    <cellStyle name="ハイパーリンク" xfId="563" builtinId="8" hidden="1"/>
    <cellStyle name="ハイパーリンク" xfId="565" builtinId="8" hidden="1"/>
    <cellStyle name="ハイパーリンク" xfId="567" builtinId="8" hidden="1"/>
    <cellStyle name="ハイパーリンク" xfId="569" builtinId="8" hidden="1"/>
    <cellStyle name="ハイパーリンク" xfId="571" builtinId="8" hidden="1"/>
    <cellStyle name="ハイパーリンク" xfId="573" builtinId="8" hidden="1"/>
    <cellStyle name="ハイパーリンク" xfId="575" builtinId="8" hidden="1"/>
    <cellStyle name="ハイパーリンク" xfId="577" builtinId="8" hidden="1"/>
    <cellStyle name="ハイパーリンク" xfId="579" builtinId="8" hidden="1"/>
    <cellStyle name="ハイパーリンク" xfId="581" builtinId="8" hidden="1"/>
    <cellStyle name="ハイパーリンク" xfId="583" builtinId="8" hidden="1"/>
    <cellStyle name="ハイパーリンク" xfId="585" builtinId="8" hidden="1"/>
    <cellStyle name="ハイパーリンク" xfId="587" builtinId="8" hidden="1"/>
    <cellStyle name="ハイパーリンク" xfId="589" builtinId="8" hidden="1"/>
    <cellStyle name="ハイパーリンク" xfId="591" builtinId="8" hidden="1"/>
    <cellStyle name="ハイパーリンク" xfId="593" builtinId="8" hidden="1"/>
    <cellStyle name="ハイパーリンク" xfId="595" builtinId="8" hidden="1"/>
    <cellStyle name="ハイパーリンク" xfId="597" builtinId="8" hidden="1"/>
    <cellStyle name="ハイパーリンク" xfId="599" builtinId="8" hidden="1"/>
    <cellStyle name="ハイパーリンク" xfId="601" builtinId="8" hidden="1"/>
    <cellStyle name="ハイパーリンク" xfId="603" builtinId="8" hidden="1"/>
    <cellStyle name="ハイパーリンク" xfId="605" builtinId="8" hidden="1"/>
    <cellStyle name="ハイパーリンク" xfId="607" builtinId="8" hidden="1"/>
    <cellStyle name="ハイパーリンク" xfId="609" builtinId="8" hidden="1"/>
    <cellStyle name="ハイパーリンク" xfId="611" builtinId="8" hidden="1"/>
    <cellStyle name="ハイパーリンク" xfId="613" builtinId="8" hidden="1"/>
    <cellStyle name="ハイパーリンク" xfId="615" builtinId="8" hidden="1"/>
    <cellStyle name="ハイパーリンク" xfId="617" builtinId="8" hidden="1"/>
    <cellStyle name="ハイパーリンク" xfId="619" builtinId="8"/>
    <cellStyle name="桁区切り" xfId="641" builtinId="6"/>
    <cellStyle name="通貨" xfId="642" builtinId="7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  <cellStyle name="表示済みのハイパーリンク" xfId="300" builtinId="9" hidden="1"/>
    <cellStyle name="表示済みのハイパーリンク" xfId="302" builtinId="9" hidden="1"/>
    <cellStyle name="表示済みのハイパーリンク" xfId="304" builtinId="9" hidden="1"/>
    <cellStyle name="表示済みのハイパーリンク" xfId="306" builtinId="9" hidden="1"/>
    <cellStyle name="表示済みのハイパーリンク" xfId="308" builtinId="9" hidden="1"/>
    <cellStyle name="表示済みのハイパーリンク" xfId="310" builtinId="9" hidden="1"/>
    <cellStyle name="表示済みのハイパーリンク" xfId="312" builtinId="9" hidden="1"/>
    <cellStyle name="表示済みのハイパーリンク" xfId="314" builtinId="9" hidden="1"/>
    <cellStyle name="表示済みのハイパーリンク" xfId="316" builtinId="9" hidden="1"/>
    <cellStyle name="表示済みのハイパーリンク" xfId="318" builtinId="9" hidden="1"/>
    <cellStyle name="表示済みのハイパーリンク" xfId="320" builtinId="9" hidden="1"/>
    <cellStyle name="表示済みのハイパーリンク" xfId="322" builtinId="9" hidden="1"/>
    <cellStyle name="表示済みのハイパーリンク" xfId="324" builtinId="9" hidden="1"/>
    <cellStyle name="表示済みのハイパーリンク" xfId="326" builtinId="9" hidden="1"/>
    <cellStyle name="表示済みのハイパーリンク" xfId="328" builtinId="9" hidden="1"/>
    <cellStyle name="表示済みのハイパーリンク" xfId="330" builtinId="9" hidden="1"/>
    <cellStyle name="表示済みのハイパーリンク" xfId="332" builtinId="9" hidden="1"/>
    <cellStyle name="表示済みのハイパーリンク" xfId="334" builtinId="9" hidden="1"/>
    <cellStyle name="表示済みのハイパーリンク" xfId="336" builtinId="9" hidden="1"/>
    <cellStyle name="表示済みのハイパーリンク" xfId="338" builtinId="9" hidden="1"/>
    <cellStyle name="表示済みのハイパーリンク" xfId="340" builtinId="9" hidden="1"/>
    <cellStyle name="表示済みのハイパーリンク" xfId="342" builtinId="9" hidden="1"/>
    <cellStyle name="表示済みのハイパーリンク" xfId="344" builtinId="9" hidden="1"/>
    <cellStyle name="表示済みのハイパーリンク" xfId="346" builtinId="9" hidden="1"/>
    <cellStyle name="表示済みのハイパーリンク" xfId="348" builtinId="9" hidden="1"/>
    <cellStyle name="表示済みのハイパーリンク" xfId="350" builtinId="9" hidden="1"/>
    <cellStyle name="表示済みのハイパーリンク" xfId="352" builtinId="9" hidden="1"/>
    <cellStyle name="表示済みのハイパーリンク" xfId="354" builtinId="9" hidden="1"/>
    <cellStyle name="表示済みのハイパーリンク" xfId="356" builtinId="9" hidden="1"/>
    <cellStyle name="表示済みのハイパーリンク" xfId="358" builtinId="9" hidden="1"/>
    <cellStyle name="表示済みのハイパーリンク" xfId="360" builtinId="9" hidden="1"/>
    <cellStyle name="表示済みのハイパーリンク" xfId="362" builtinId="9" hidden="1"/>
    <cellStyle name="表示済みのハイパーリンク" xfId="364" builtinId="9" hidden="1"/>
    <cellStyle name="表示済みのハイパーリンク" xfId="366" builtinId="9" hidden="1"/>
    <cellStyle name="表示済みのハイパーリンク" xfId="368" builtinId="9" hidden="1"/>
    <cellStyle name="表示済みのハイパーリンク" xfId="370" builtinId="9" hidden="1"/>
    <cellStyle name="表示済みのハイパーリンク" xfId="372" builtinId="9" hidden="1"/>
    <cellStyle name="表示済みのハイパーリンク" xfId="374" builtinId="9" hidden="1"/>
    <cellStyle name="表示済みのハイパーリンク" xfId="376" builtinId="9" hidden="1"/>
    <cellStyle name="表示済みのハイパーリンク" xfId="378" builtinId="9" hidden="1"/>
    <cellStyle name="表示済みのハイパーリンク" xfId="380" builtinId="9" hidden="1"/>
    <cellStyle name="表示済みのハイパーリンク" xfId="382" builtinId="9" hidden="1"/>
    <cellStyle name="表示済みのハイパーリンク" xfId="384" builtinId="9" hidden="1"/>
    <cellStyle name="表示済みのハイパーリンク" xfId="386" builtinId="9" hidden="1"/>
    <cellStyle name="表示済みのハイパーリンク" xfId="388" builtinId="9" hidden="1"/>
    <cellStyle name="表示済みのハイパーリンク" xfId="390" builtinId="9" hidden="1"/>
    <cellStyle name="表示済みのハイパーリンク" xfId="392" builtinId="9" hidden="1"/>
    <cellStyle name="表示済みのハイパーリンク" xfId="394" builtinId="9" hidden="1"/>
    <cellStyle name="表示済みのハイパーリンク" xfId="396" builtinId="9" hidden="1"/>
    <cellStyle name="表示済みのハイパーリンク" xfId="398" builtinId="9" hidden="1"/>
    <cellStyle name="表示済みのハイパーリンク" xfId="400" builtinId="9" hidden="1"/>
    <cellStyle name="表示済みのハイパーリンク" xfId="402" builtinId="9" hidden="1"/>
    <cellStyle name="表示済みのハイパーリンク" xfId="404" builtinId="9" hidden="1"/>
    <cellStyle name="表示済みのハイパーリンク" xfId="406" builtinId="9" hidden="1"/>
    <cellStyle name="表示済みのハイパーリンク" xfId="408" builtinId="9" hidden="1"/>
    <cellStyle name="表示済みのハイパーリンク" xfId="410" builtinId="9" hidden="1"/>
    <cellStyle name="表示済みのハイパーリンク" xfId="412" builtinId="9" hidden="1"/>
    <cellStyle name="表示済みのハイパーリンク" xfId="414" builtinId="9" hidden="1"/>
    <cellStyle name="表示済みのハイパーリンク" xfId="416" builtinId="9" hidden="1"/>
    <cellStyle name="表示済みのハイパーリンク" xfId="418" builtinId="9" hidden="1"/>
    <cellStyle name="表示済みのハイパーリンク" xfId="420" builtinId="9" hidden="1"/>
    <cellStyle name="表示済みのハイパーリンク" xfId="422" builtinId="9" hidden="1"/>
    <cellStyle name="表示済みのハイパーリンク" xfId="424" builtinId="9" hidden="1"/>
    <cellStyle name="表示済みのハイパーリンク" xfId="426" builtinId="9" hidden="1"/>
    <cellStyle name="表示済みのハイパーリンク" xfId="428" builtinId="9" hidden="1"/>
    <cellStyle name="表示済みのハイパーリンク" xfId="430" builtinId="9" hidden="1"/>
    <cellStyle name="表示済みのハイパーリンク" xfId="432" builtinId="9" hidden="1"/>
    <cellStyle name="表示済みのハイパーリンク" xfId="434" builtinId="9" hidden="1"/>
    <cellStyle name="表示済みのハイパーリンク" xfId="436" builtinId="9" hidden="1"/>
    <cellStyle name="表示済みのハイパーリンク" xfId="438" builtinId="9" hidden="1"/>
    <cellStyle name="表示済みのハイパーリンク" xfId="440" builtinId="9" hidden="1"/>
    <cellStyle name="表示済みのハイパーリンク" xfId="442" builtinId="9" hidden="1"/>
    <cellStyle name="表示済みのハイパーリンク" xfId="444" builtinId="9" hidden="1"/>
    <cellStyle name="表示済みのハイパーリンク" xfId="446" builtinId="9" hidden="1"/>
    <cellStyle name="表示済みのハイパーリンク" xfId="448" builtinId="9" hidden="1"/>
    <cellStyle name="表示済みのハイパーリンク" xfId="450" builtinId="9" hidden="1"/>
    <cellStyle name="表示済みのハイパーリンク" xfId="452" builtinId="9" hidden="1"/>
    <cellStyle name="表示済みのハイパーリンク" xfId="454" builtinId="9" hidden="1"/>
    <cellStyle name="表示済みのハイパーリンク" xfId="456" builtinId="9" hidden="1"/>
    <cellStyle name="表示済みのハイパーリンク" xfId="458" builtinId="9" hidden="1"/>
    <cellStyle name="表示済みのハイパーリンク" xfId="460" builtinId="9" hidden="1"/>
    <cellStyle name="表示済みのハイパーリンク" xfId="462" builtinId="9" hidden="1"/>
    <cellStyle name="表示済みのハイパーリンク" xfId="464" builtinId="9" hidden="1"/>
    <cellStyle name="表示済みのハイパーリンク" xfId="466" builtinId="9" hidden="1"/>
    <cellStyle name="表示済みのハイパーリンク" xfId="468" builtinId="9" hidden="1"/>
    <cellStyle name="表示済みのハイパーリンク" xfId="470" builtinId="9" hidden="1"/>
    <cellStyle name="表示済みのハイパーリンク" xfId="472" builtinId="9" hidden="1"/>
    <cellStyle name="表示済みのハイパーリンク" xfId="474" builtinId="9" hidden="1"/>
    <cellStyle name="表示済みのハイパーリンク" xfId="476" builtinId="9" hidden="1"/>
    <cellStyle name="表示済みのハイパーリンク" xfId="478" builtinId="9" hidden="1"/>
    <cellStyle name="表示済みのハイパーリンク" xfId="480" builtinId="9" hidden="1"/>
    <cellStyle name="表示済みのハイパーリンク" xfId="482" builtinId="9" hidden="1"/>
    <cellStyle name="表示済みのハイパーリンク" xfId="484" builtinId="9" hidden="1"/>
    <cellStyle name="表示済みのハイパーリンク" xfId="486" builtinId="9" hidden="1"/>
    <cellStyle name="表示済みのハイパーリンク" xfId="488" builtinId="9" hidden="1"/>
    <cellStyle name="表示済みのハイパーリンク" xfId="490" builtinId="9" hidden="1"/>
    <cellStyle name="表示済みのハイパーリンク" xfId="492" builtinId="9" hidden="1"/>
    <cellStyle name="表示済みのハイパーリンク" xfId="494" builtinId="9" hidden="1"/>
    <cellStyle name="表示済みのハイパーリンク" xfId="496" builtinId="9" hidden="1"/>
    <cellStyle name="表示済みのハイパーリンク" xfId="498" builtinId="9" hidden="1"/>
    <cellStyle name="表示済みのハイパーリンク" xfId="500" builtinId="9" hidden="1"/>
    <cellStyle name="表示済みのハイパーリンク" xfId="502" builtinId="9" hidden="1"/>
    <cellStyle name="表示済みのハイパーリンク" xfId="504" builtinId="9" hidden="1"/>
    <cellStyle name="表示済みのハイパーリンク" xfId="506" builtinId="9" hidden="1"/>
    <cellStyle name="表示済みのハイパーリンク" xfId="508" builtinId="9" hidden="1"/>
    <cellStyle name="表示済みのハイパーリンク" xfId="510" builtinId="9" hidden="1"/>
    <cellStyle name="表示済みのハイパーリンク" xfId="512" builtinId="9" hidden="1"/>
    <cellStyle name="表示済みのハイパーリンク" xfId="514" builtinId="9" hidden="1"/>
    <cellStyle name="表示済みのハイパーリンク" xfId="516" builtinId="9" hidden="1"/>
    <cellStyle name="表示済みのハイパーリンク" xfId="518" builtinId="9" hidden="1"/>
    <cellStyle name="表示済みのハイパーリンク" xfId="520" builtinId="9" hidden="1"/>
    <cellStyle name="表示済みのハイパーリンク" xfId="522" builtinId="9" hidden="1"/>
    <cellStyle name="表示済みのハイパーリンク" xfId="524" builtinId="9" hidden="1"/>
    <cellStyle name="表示済みのハイパーリンク" xfId="526" builtinId="9" hidden="1"/>
    <cellStyle name="表示済みのハイパーリンク" xfId="528" builtinId="9" hidden="1"/>
    <cellStyle name="表示済みのハイパーリンク" xfId="530" builtinId="9" hidden="1"/>
    <cellStyle name="表示済みのハイパーリンク" xfId="532" builtinId="9" hidden="1"/>
    <cellStyle name="表示済みのハイパーリンク" xfId="534" builtinId="9" hidden="1"/>
    <cellStyle name="表示済みのハイパーリンク" xfId="536" builtinId="9" hidden="1"/>
    <cellStyle name="表示済みのハイパーリンク" xfId="538" builtinId="9" hidden="1"/>
    <cellStyle name="表示済みのハイパーリンク" xfId="540" builtinId="9" hidden="1"/>
    <cellStyle name="表示済みのハイパーリンク" xfId="542" builtinId="9" hidden="1"/>
    <cellStyle name="表示済みのハイパーリンク" xfId="544" builtinId="9" hidden="1"/>
    <cellStyle name="表示済みのハイパーリンク" xfId="546" builtinId="9" hidden="1"/>
    <cellStyle name="表示済みのハイパーリンク" xfId="548" builtinId="9" hidden="1"/>
    <cellStyle name="表示済みのハイパーリンク" xfId="550" builtinId="9" hidden="1"/>
    <cellStyle name="表示済みのハイパーリンク" xfId="552" builtinId="9" hidden="1"/>
    <cellStyle name="表示済みのハイパーリンク" xfId="554" builtinId="9" hidden="1"/>
    <cellStyle name="表示済みのハイパーリンク" xfId="556" builtinId="9" hidden="1"/>
    <cellStyle name="表示済みのハイパーリンク" xfId="558" builtinId="9" hidden="1"/>
    <cellStyle name="表示済みのハイパーリンク" xfId="560" builtinId="9" hidden="1"/>
    <cellStyle name="表示済みのハイパーリンク" xfId="562" builtinId="9" hidden="1"/>
    <cellStyle name="表示済みのハイパーリンク" xfId="564" builtinId="9" hidden="1"/>
    <cellStyle name="表示済みのハイパーリンク" xfId="566" builtinId="9" hidden="1"/>
    <cellStyle name="表示済みのハイパーリンク" xfId="568" builtinId="9" hidden="1"/>
    <cellStyle name="表示済みのハイパーリンク" xfId="570" builtinId="9" hidden="1"/>
    <cellStyle name="表示済みのハイパーリンク" xfId="572" builtinId="9" hidden="1"/>
    <cellStyle name="表示済みのハイパーリンク" xfId="574" builtinId="9" hidden="1"/>
    <cellStyle name="表示済みのハイパーリンク" xfId="576" builtinId="9" hidden="1"/>
    <cellStyle name="表示済みのハイパーリンク" xfId="578" builtinId="9" hidden="1"/>
    <cellStyle name="表示済みのハイパーリンク" xfId="580" builtinId="9" hidden="1"/>
    <cellStyle name="表示済みのハイパーリンク" xfId="582" builtinId="9" hidden="1"/>
    <cellStyle name="表示済みのハイパーリンク" xfId="584" builtinId="9" hidden="1"/>
    <cellStyle name="表示済みのハイパーリンク" xfId="586" builtinId="9" hidden="1"/>
    <cellStyle name="表示済みのハイパーリンク" xfId="588" builtinId="9" hidden="1"/>
    <cellStyle name="表示済みのハイパーリンク" xfId="590" builtinId="9" hidden="1"/>
    <cellStyle name="表示済みのハイパーリンク" xfId="592" builtinId="9" hidden="1"/>
    <cellStyle name="表示済みのハイパーリンク" xfId="594" builtinId="9" hidden="1"/>
    <cellStyle name="表示済みのハイパーリンク" xfId="596" builtinId="9" hidden="1"/>
    <cellStyle name="表示済みのハイパーリンク" xfId="598" builtinId="9" hidden="1"/>
    <cellStyle name="表示済みのハイパーリンク" xfId="600" builtinId="9" hidden="1"/>
    <cellStyle name="表示済みのハイパーリンク" xfId="602" builtinId="9" hidden="1"/>
    <cellStyle name="表示済みのハイパーリンク" xfId="604" builtinId="9" hidden="1"/>
    <cellStyle name="表示済みのハイパーリンク" xfId="606" builtinId="9" hidden="1"/>
    <cellStyle name="表示済みのハイパーリンク" xfId="608" builtinId="9" hidden="1"/>
    <cellStyle name="表示済みのハイパーリンク" xfId="610" builtinId="9" hidden="1"/>
    <cellStyle name="表示済みのハイパーリンク" xfId="612" builtinId="9" hidden="1"/>
    <cellStyle name="表示済みのハイパーリンク" xfId="614" builtinId="9" hidden="1"/>
    <cellStyle name="表示済みのハイパーリンク" xfId="616" builtinId="9" hidden="1"/>
    <cellStyle name="表示済みのハイパーリンク" xfId="618" builtinId="9" hidden="1"/>
    <cellStyle name="表示済みのハイパーリンク" xfId="620" builtinId="9" hidden="1"/>
    <cellStyle name="表示済みのハイパーリンク" xfId="621" builtinId="9" hidden="1"/>
    <cellStyle name="表示済みのハイパーリンク" xfId="622" builtinId="9" hidden="1"/>
    <cellStyle name="表示済みのハイパーリンク" xfId="623" builtinId="9" hidden="1"/>
    <cellStyle name="表示済みのハイパーリンク" xfId="624" builtinId="9" hidden="1"/>
    <cellStyle name="表示済みのハイパーリンク" xfId="625" builtinId="9" hidden="1"/>
    <cellStyle name="表示済みのハイパーリンク" xfId="626" builtinId="9" hidden="1"/>
    <cellStyle name="表示済みのハイパーリンク" xfId="627" builtinId="9" hidden="1"/>
    <cellStyle name="表示済みのハイパーリンク" xfId="628" builtinId="9" hidden="1"/>
    <cellStyle name="表示済みのハイパーリンク" xfId="629" builtinId="9" hidden="1"/>
    <cellStyle name="表示済みのハイパーリンク" xfId="630" builtinId="9" hidden="1"/>
    <cellStyle name="表示済みのハイパーリンク" xfId="631" builtinId="9" hidden="1"/>
    <cellStyle name="表示済みのハイパーリンク" xfId="632" builtinId="9" hidden="1"/>
    <cellStyle name="表示済みのハイパーリンク" xfId="633" builtinId="9" hidden="1"/>
    <cellStyle name="表示済みのハイパーリンク" xfId="634" builtinId="9" hidden="1"/>
    <cellStyle name="表示済みのハイパーリンク" xfId="635" builtinId="9" hidden="1"/>
    <cellStyle name="表示済みのハイパーリンク" xfId="636" builtinId="9" hidden="1"/>
    <cellStyle name="表示済みのハイパーリンク" xfId="637" builtinId="9" hidden="1"/>
    <cellStyle name="表示済みのハイパーリンク" xfId="638" builtinId="9" hidden="1"/>
    <cellStyle name="表示済みのハイパーリンク" xfId="639" builtinId="9" hidden="1"/>
    <cellStyle name="表示済みのハイパーリンク" xfId="640" builtinId="9" hidden="1"/>
    <cellStyle name="表示済みのハイパーリンク" xfId="643" builtinId="9" hidden="1"/>
    <cellStyle name="表示済みのハイパーリンク" xfId="644" builtinId="9" hidden="1"/>
    <cellStyle name="表示済みのハイパーリンク" xfId="645" builtinId="9" hidden="1"/>
    <cellStyle name="表示済みのハイパーリンク" xfId="646" builtinId="9" hidden="1"/>
    <cellStyle name="表示済みのハイパーリンク" xfId="647" builtinId="9" hidden="1"/>
    <cellStyle name="表示済みのハイパーリンク" xfId="648" builtinId="9" hidden="1"/>
    <cellStyle name="表示済みのハイパーリンク" xfId="649" builtinId="9" hidden="1"/>
  </cellStyles>
  <dxfs count="961"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0" tint="-0.249977111117893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auto="1"/>
          <bgColor theme="0" tint="-0.14996795556505021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auto="1"/>
      </font>
      <fill>
        <patternFill patternType="solid">
          <fgColor indexed="64"/>
          <bgColor theme="9" tint="0.79998168889431442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B333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24445C"/>
      <rgbColor rgb="00008080"/>
      <rgbColor rgb="00EAEAEA"/>
      <rgbColor rgb="00808080"/>
      <rgbColor rgb="004684EE"/>
      <rgbColor rgb="005985B6"/>
      <rgbColor rgb="003F753A"/>
      <rgbColor rgb="00008000"/>
      <rgbColor rgb="004942CC"/>
      <rgbColor rgb="00B8D0B3"/>
      <rgbColor rgb="0073A25A"/>
      <rgbColor rgb="00F0C27D"/>
      <rgbColor rgb="004684EE"/>
      <rgbColor rgb="0018609F"/>
      <rgbColor rgb="006EA855"/>
      <rgbColor rgb="00008000"/>
      <rgbColor rgb="004942CC"/>
      <rgbColor rgb="00D9E7C0"/>
      <rgbColor rgb="0092A482"/>
      <rgbColor rgb="00EFB763"/>
      <rgbColor rgb="00DC3912"/>
      <rgbColor rgb="00CCFFFF"/>
      <rgbColor rgb="00CCFFCC"/>
      <rgbColor rgb="000E96B0"/>
      <rgbColor rgb="00F38B73"/>
      <rgbColor rgb="0000BBA0"/>
      <rgbColor rgb="0099BCD7"/>
      <rgbColor rgb="00B8DDED"/>
      <rgbColor rgb="006D1C09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4684B2"/>
      <rgbColor rgb="00333399"/>
      <rgbColor rgb="00333333"/>
    </indexedColors>
    <mruColors>
      <color rgb="FF2293DC"/>
      <color rgb="FF3AA6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'2011年度'!$D$6:$O$6</c:f>
              <c:numCache>
                <c:formatCode>m"月"</c:formatCode>
                <c:ptCount val="12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</c:numCache>
            </c:numRef>
          </c:cat>
          <c:val>
            <c:numRef>
              <c:f>'2011年度'!$D$43:$O$43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B-F149-8F5A-AD59D2CC3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575136832"/>
        <c:axId val="575136272"/>
      </c:barChart>
      <c:dateAx>
        <c:axId val="575136832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57513627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7513627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57513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'2020年度'!$C$7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'2020年度'!$D$6:$O$6</c:f>
              <c:numCache>
                <c:formatCode>m"月"</c:formatCode>
                <c:ptCount val="1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</c:numCache>
            </c:numRef>
          </c:cat>
          <c:val>
            <c:numRef>
              <c:f>'2020年度'!$D$43:$O$43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3-5742-A954-FBCCB3578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'2021年度'!$C$7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'2021年度'!$D$6:$O$6</c:f>
              <c:numCache>
                <c:formatCode>m"月"</c:formatCode>
                <c:ptCount val="12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</c:numCache>
            </c:numRef>
          </c:cat>
          <c:val>
            <c:numRef>
              <c:f>'2021年度'!$D$43:$O$43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B-684F-A7E0-70D75DE1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'2022年度'!$C$7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'2022年度'!$D$6:$O$6</c:f>
              <c:numCache>
                <c:formatCode>m"月"</c:formatCode>
                <c:ptCount val="12"/>
                <c:pt idx="0">
                  <c:v>44652</c:v>
                </c:pt>
                <c:pt idx="1">
                  <c:v>44682</c:v>
                </c:pt>
                <c:pt idx="2">
                  <c:v>44713</c:v>
                </c:pt>
                <c:pt idx="3">
                  <c:v>44743</c:v>
                </c:pt>
                <c:pt idx="4">
                  <c:v>44774</c:v>
                </c:pt>
                <c:pt idx="5">
                  <c:v>44805</c:v>
                </c:pt>
                <c:pt idx="6">
                  <c:v>44835</c:v>
                </c:pt>
                <c:pt idx="7">
                  <c:v>44866</c:v>
                </c:pt>
                <c:pt idx="8">
                  <c:v>44896</c:v>
                </c:pt>
                <c:pt idx="9">
                  <c:v>44927</c:v>
                </c:pt>
                <c:pt idx="10">
                  <c:v>44958</c:v>
                </c:pt>
                <c:pt idx="11">
                  <c:v>44986</c:v>
                </c:pt>
              </c:numCache>
            </c:numRef>
          </c:cat>
          <c:val>
            <c:numRef>
              <c:f>'2022年度'!$D$43:$O$43</c:f>
              <c:numCache>
                <c:formatCode>#,##0.00_ </c:formatCode>
                <c:ptCount val="12"/>
                <c:pt idx="0">
                  <c:v>3000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9-3D4E-9E2C-4317AFAD1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'2023年度'!$C$7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'2023年度'!$D$6:$O$6</c:f>
              <c:numCache>
                <c:formatCode>m"月"</c:formatCode>
                <c:ptCount val="12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</c:numCache>
            </c:numRef>
          </c:cat>
          <c:val>
            <c:numRef>
              <c:f>'2023年度'!$D$43:$O$43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443-8269-D10E7CE16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'2024年度'!$C$7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'2024年度'!$D$6:$O$6</c:f>
              <c:numCache>
                <c:formatCode>m"月"</c:formatCode>
                <c:ptCount val="12"/>
                <c:pt idx="0">
                  <c:v>45383</c:v>
                </c:pt>
                <c:pt idx="1">
                  <c:v>45413</c:v>
                </c:pt>
                <c:pt idx="2">
                  <c:v>45444</c:v>
                </c:pt>
                <c:pt idx="3">
                  <c:v>45474</c:v>
                </c:pt>
                <c:pt idx="4">
                  <c:v>45505</c:v>
                </c:pt>
                <c:pt idx="5">
                  <c:v>45536</c:v>
                </c:pt>
                <c:pt idx="6">
                  <c:v>45566</c:v>
                </c:pt>
                <c:pt idx="7">
                  <c:v>45597</c:v>
                </c:pt>
                <c:pt idx="8">
                  <c:v>45627</c:v>
                </c:pt>
                <c:pt idx="9">
                  <c:v>45658</c:v>
                </c:pt>
                <c:pt idx="10">
                  <c:v>45689</c:v>
                </c:pt>
                <c:pt idx="11">
                  <c:v>45717</c:v>
                </c:pt>
              </c:numCache>
            </c:numRef>
          </c:cat>
          <c:val>
            <c:numRef>
              <c:f>'2024年度'!$D$43:$O$43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3-AB40-9A12-690CEC23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'2025年度'!$C$7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'2025年度'!$D$6:$O$6</c:f>
              <c:numCache>
                <c:formatCode>m"月"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'2025年度'!$D$43:$O$43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2-2742-8AC2-9B5A960A4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'2026年度'!$C$7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'2026年度'!$D$6:$O$6</c:f>
              <c:numCache>
                <c:formatCode>m"月"</c:formatCode>
                <c:ptCount val="12"/>
                <c:pt idx="0">
                  <c:v>46113</c:v>
                </c:pt>
                <c:pt idx="1">
                  <c:v>46143</c:v>
                </c:pt>
                <c:pt idx="2">
                  <c:v>46174</c:v>
                </c:pt>
                <c:pt idx="3">
                  <c:v>46204</c:v>
                </c:pt>
                <c:pt idx="4">
                  <c:v>46235</c:v>
                </c:pt>
                <c:pt idx="5">
                  <c:v>46266</c:v>
                </c:pt>
                <c:pt idx="6">
                  <c:v>46296</c:v>
                </c:pt>
                <c:pt idx="7">
                  <c:v>46327</c:v>
                </c:pt>
                <c:pt idx="8">
                  <c:v>46357</c:v>
                </c:pt>
                <c:pt idx="9">
                  <c:v>46388</c:v>
                </c:pt>
                <c:pt idx="10">
                  <c:v>46419</c:v>
                </c:pt>
                <c:pt idx="11">
                  <c:v>46447</c:v>
                </c:pt>
              </c:numCache>
            </c:numRef>
          </c:cat>
          <c:val>
            <c:numRef>
              <c:f>'2026年度'!$D$43:$O$43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8-D942-A306-6A80C937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'2027年度'!$C$7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'2027年度'!$D$6:$O$6</c:f>
              <c:numCache>
                <c:formatCode>m"月"</c:formatCode>
                <c:ptCount val="12"/>
                <c:pt idx="0">
                  <c:v>46478</c:v>
                </c:pt>
                <c:pt idx="1">
                  <c:v>46508</c:v>
                </c:pt>
                <c:pt idx="2">
                  <c:v>46539</c:v>
                </c:pt>
                <c:pt idx="3">
                  <c:v>46569</c:v>
                </c:pt>
                <c:pt idx="4">
                  <c:v>46600</c:v>
                </c:pt>
                <c:pt idx="5">
                  <c:v>46631</c:v>
                </c:pt>
                <c:pt idx="6">
                  <c:v>46661</c:v>
                </c:pt>
                <c:pt idx="7">
                  <c:v>46692</c:v>
                </c:pt>
                <c:pt idx="8">
                  <c:v>46722</c:v>
                </c:pt>
                <c:pt idx="9">
                  <c:v>46753</c:v>
                </c:pt>
                <c:pt idx="10">
                  <c:v>46784</c:v>
                </c:pt>
                <c:pt idx="11">
                  <c:v>46813</c:v>
                </c:pt>
              </c:numCache>
            </c:numRef>
          </c:cat>
          <c:val>
            <c:numRef>
              <c:f>'2027年度'!$D$43:$O$43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3-2949-9929-651B35A1F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'2028年度'!$C$7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'2028年度'!$D$6:$O$6</c:f>
              <c:numCache>
                <c:formatCode>m"月"</c:formatCode>
                <c:ptCount val="12"/>
                <c:pt idx="0">
                  <c:v>46844</c:v>
                </c:pt>
                <c:pt idx="1">
                  <c:v>46874</c:v>
                </c:pt>
                <c:pt idx="2">
                  <c:v>46905</c:v>
                </c:pt>
                <c:pt idx="3">
                  <c:v>46935</c:v>
                </c:pt>
                <c:pt idx="4">
                  <c:v>46966</c:v>
                </c:pt>
                <c:pt idx="5">
                  <c:v>46997</c:v>
                </c:pt>
                <c:pt idx="6">
                  <c:v>47027</c:v>
                </c:pt>
                <c:pt idx="7">
                  <c:v>47058</c:v>
                </c:pt>
                <c:pt idx="8">
                  <c:v>47088</c:v>
                </c:pt>
                <c:pt idx="9">
                  <c:v>47119</c:v>
                </c:pt>
                <c:pt idx="10">
                  <c:v>47150</c:v>
                </c:pt>
                <c:pt idx="11">
                  <c:v>47178</c:v>
                </c:pt>
              </c:numCache>
            </c:numRef>
          </c:cat>
          <c:val>
            <c:numRef>
              <c:f>'2028年度'!$D$43:$O$43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E-F444-87F1-36B9344AE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'2029年度'!$C$7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'2029年度'!$D$6:$O$6</c:f>
              <c:numCache>
                <c:formatCode>m"月"</c:formatCode>
                <c:ptCount val="12"/>
                <c:pt idx="0">
                  <c:v>47209</c:v>
                </c:pt>
                <c:pt idx="1">
                  <c:v>47239</c:v>
                </c:pt>
                <c:pt idx="2">
                  <c:v>47270</c:v>
                </c:pt>
                <c:pt idx="3">
                  <c:v>47300</c:v>
                </c:pt>
                <c:pt idx="4">
                  <c:v>47331</c:v>
                </c:pt>
                <c:pt idx="5">
                  <c:v>47362</c:v>
                </c:pt>
                <c:pt idx="6">
                  <c:v>47392</c:v>
                </c:pt>
                <c:pt idx="7">
                  <c:v>47423</c:v>
                </c:pt>
                <c:pt idx="8">
                  <c:v>47453</c:v>
                </c:pt>
                <c:pt idx="9">
                  <c:v>47484</c:v>
                </c:pt>
                <c:pt idx="10">
                  <c:v>47515</c:v>
                </c:pt>
                <c:pt idx="11">
                  <c:v>47543</c:v>
                </c:pt>
              </c:numCache>
            </c:numRef>
          </c:cat>
          <c:val>
            <c:numRef>
              <c:f>'2029年度'!$D$43:$O$43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D-E646-BDF4-4DA036109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'2012年度'!$C$7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'2012年度'!$D$6:$O$6</c:f>
              <c:numCache>
                <c:formatCode>m"月"</c:formatCode>
                <c:ptCount val="12"/>
                <c:pt idx="0">
                  <c:v>41000</c:v>
                </c:pt>
                <c:pt idx="1">
                  <c:v>41030</c:v>
                </c:pt>
                <c:pt idx="2">
                  <c:v>41061</c:v>
                </c:pt>
                <c:pt idx="3">
                  <c:v>41091</c:v>
                </c:pt>
                <c:pt idx="4">
                  <c:v>41122</c:v>
                </c:pt>
                <c:pt idx="5">
                  <c:v>41153</c:v>
                </c:pt>
                <c:pt idx="6">
                  <c:v>41183</c:v>
                </c:pt>
                <c:pt idx="7">
                  <c:v>41214</c:v>
                </c:pt>
                <c:pt idx="8">
                  <c:v>41244</c:v>
                </c:pt>
                <c:pt idx="9">
                  <c:v>41275</c:v>
                </c:pt>
                <c:pt idx="10">
                  <c:v>41306</c:v>
                </c:pt>
                <c:pt idx="11">
                  <c:v>41334</c:v>
                </c:pt>
              </c:numCache>
            </c:numRef>
          </c:cat>
          <c:val>
            <c:numRef>
              <c:f>'2012年度'!$D$43:$O$43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B-024B-A6AD-1F95F8FEB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575140752"/>
        <c:axId val="614827872"/>
      </c:barChart>
      <c:dateAx>
        <c:axId val="575140752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482787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482787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57514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'2030年度'!$C$7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'2030年度'!$D$6:$O$6</c:f>
              <c:numCache>
                <c:formatCode>m"月"</c:formatCode>
                <c:ptCount val="12"/>
                <c:pt idx="0">
                  <c:v>47574</c:v>
                </c:pt>
                <c:pt idx="1">
                  <c:v>47604</c:v>
                </c:pt>
                <c:pt idx="2">
                  <c:v>47635</c:v>
                </c:pt>
                <c:pt idx="3">
                  <c:v>47665</c:v>
                </c:pt>
                <c:pt idx="4">
                  <c:v>47696</c:v>
                </c:pt>
                <c:pt idx="5">
                  <c:v>47727</c:v>
                </c:pt>
                <c:pt idx="6">
                  <c:v>47757</c:v>
                </c:pt>
                <c:pt idx="7">
                  <c:v>47788</c:v>
                </c:pt>
                <c:pt idx="8">
                  <c:v>47818</c:v>
                </c:pt>
                <c:pt idx="9">
                  <c:v>47849</c:v>
                </c:pt>
                <c:pt idx="10">
                  <c:v>47880</c:v>
                </c:pt>
                <c:pt idx="11">
                  <c:v>47908</c:v>
                </c:pt>
              </c:numCache>
            </c:numRef>
          </c:cat>
          <c:val>
            <c:numRef>
              <c:f>'2030年度'!$D$43:$O$43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8-834C-9511-CCC3A328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7456"/>
        <c:axId val="619398016"/>
      </c:barChart>
      <c:dateAx>
        <c:axId val="61939745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801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801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6891844312144"/>
          <c:y val="0.10949162526754"/>
          <c:w val="0.72595182774284295"/>
          <c:h val="0.801921966736702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シミュレーション!$B$44</c:f>
              <c:strCache>
                <c:ptCount val="1"/>
                <c:pt idx="0">
                  <c:v>蛍光灯の電気料金月平均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シミュレーション!$C$44</c:f>
              <c:numCache>
                <c:formatCode>"¥"#,##0_);[Red]\("¥"#,##0\)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8-B44B-BE61-5131D5B1B18B}"/>
            </c:ext>
          </c:extLst>
        </c:ser>
        <c:ser>
          <c:idx val="2"/>
          <c:order val="1"/>
          <c:tx>
            <c:strRef>
              <c:f>シミュレーション!$B$45</c:f>
              <c:strCache>
                <c:ptCount val="1"/>
                <c:pt idx="0">
                  <c:v>LEDに設備更新した場合の電気料金月平均</c:v>
                </c:pt>
              </c:strCache>
            </c:strRef>
          </c:tx>
          <c:spPr>
            <a:solidFill>
              <a:srgbClr val="3AA62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シミュレーション!$C$45</c:f>
              <c:numCache>
                <c:formatCode>"¥"#,##0_);[Red]\("¥"#,##0\)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8-B44B-BE61-5131D5B1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619254000"/>
        <c:axId val="619254560"/>
      </c:barChart>
      <c:catAx>
        <c:axId val="61925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619254560"/>
        <c:crosses val="autoZero"/>
        <c:auto val="1"/>
        <c:lblAlgn val="ctr"/>
        <c:lblOffset val="100"/>
        <c:noMultiLvlLbl val="0"/>
      </c:catAx>
      <c:valAx>
        <c:axId val="619254560"/>
        <c:scaling>
          <c:orientation val="minMax"/>
        </c:scaling>
        <c:delete val="0"/>
        <c:axPos val="l"/>
        <c:majorGridlines>
          <c:spPr>
            <a:ln w="3175" cmpd="sng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&quot;¥&quot;#,##0_);[Red]\(&quot;¥&quot;#,##0\)" sourceLinked="1"/>
        <c:majorTickMark val="out"/>
        <c:minorTickMark val="none"/>
        <c:tickLblPos val="nextTo"/>
        <c:crossAx val="61925400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メイリオ"/>
          <a:ea typeface="メイリオ"/>
          <a:cs typeface="メイリオ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333853490761"/>
          <c:y val="0.106778032492774"/>
          <c:w val="0.76386715850666598"/>
          <c:h val="0.811438253762583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シミュレーション!$B$49</c:f>
              <c:strCache>
                <c:ptCount val="1"/>
                <c:pt idx="0">
                  <c:v>蛍光灯のCO2排出量月平均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シミュレーション!$C$49</c:f>
              <c:numCache>
                <c:formatCode>#,##0_ "kg-CO2"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2-5C40-B928-A0BE3583AB01}"/>
            </c:ext>
          </c:extLst>
        </c:ser>
        <c:ser>
          <c:idx val="2"/>
          <c:order val="1"/>
          <c:tx>
            <c:strRef>
              <c:f>シミュレーション!$B$50</c:f>
              <c:strCache>
                <c:ptCount val="1"/>
                <c:pt idx="0">
                  <c:v>LEDに設備更新した場合のCO2排出量月平均</c:v>
                </c:pt>
              </c:strCache>
            </c:strRef>
          </c:tx>
          <c:spPr>
            <a:solidFill>
              <a:srgbClr val="3AA62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シミュレーション!$C$50</c:f>
              <c:numCache>
                <c:formatCode>#,##0_ "kg-CO2"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2-5C40-B928-A0BE3583A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619257360"/>
        <c:axId val="619257920"/>
      </c:barChart>
      <c:catAx>
        <c:axId val="61925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619257920"/>
        <c:crosses val="autoZero"/>
        <c:auto val="1"/>
        <c:lblAlgn val="ctr"/>
        <c:lblOffset val="100"/>
        <c:noMultiLvlLbl val="0"/>
      </c:catAx>
      <c:valAx>
        <c:axId val="619257920"/>
        <c:scaling>
          <c:orientation val="minMax"/>
        </c:scaling>
        <c:delete val="0"/>
        <c:axPos val="l"/>
        <c:majorGridlines>
          <c:spPr>
            <a:ln w="3175" cmpd="sng">
              <a:solidFill>
                <a:schemeClr val="bg1">
                  <a:lumMod val="65000"/>
                </a:schemeClr>
              </a:solidFill>
            </a:ln>
          </c:spPr>
        </c:majorGridlines>
        <c:numFmt formatCode="#,##0_ &quot;kg-CO2&quot;" sourceLinked="1"/>
        <c:majorTickMark val="out"/>
        <c:minorTickMark val="none"/>
        <c:tickLblPos val="nextTo"/>
        <c:crossAx val="6192573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メイリオ"/>
          <a:ea typeface="メイリオ"/>
          <a:cs typeface="メイリオ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2174103237099"/>
          <c:y val="0.175895870159087"/>
          <c:w val="0.83756345039301905"/>
          <c:h val="0.74005285053654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年度比較!$B$44</c:f>
              <c:strCache>
                <c:ptCount val="1"/>
                <c:pt idx="0">
                  <c:v>CO2排出量(kg-CO2)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[0]!A総括軸名</c:f>
              <c:strCache>
                <c:ptCount val="11"/>
                <c:pt idx="0">
                  <c:v>2011年度</c:v>
                </c:pt>
                <c:pt idx="1">
                  <c:v>2012年度</c:v>
                </c:pt>
                <c:pt idx="2">
                  <c:v>2013年度</c:v>
                </c:pt>
                <c:pt idx="3">
                  <c:v>2014年度</c:v>
                </c:pt>
                <c:pt idx="4">
                  <c:v>2015年度</c:v>
                </c:pt>
                <c:pt idx="5">
                  <c:v>2016年度</c:v>
                </c:pt>
                <c:pt idx="6">
                  <c:v>2017年度</c:v>
                </c:pt>
                <c:pt idx="7">
                  <c:v>2018年度</c:v>
                </c:pt>
                <c:pt idx="8">
                  <c:v>2019年度</c:v>
                </c:pt>
                <c:pt idx="9">
                  <c:v>2020年度</c:v>
                </c:pt>
                <c:pt idx="10">
                  <c:v>2021年度</c:v>
                </c:pt>
              </c:strCache>
            </c:strRef>
          </c:cat>
          <c:val>
            <c:numRef>
              <c:f>[0]!A総括CO2</c:f>
              <c:numCache>
                <c:formatCode>#,##0.00_ 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7-9B47-B905-ACA0968A7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619260160"/>
        <c:axId val="619260720"/>
      </c:barChart>
      <c:catAx>
        <c:axId val="61926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ja-JP"/>
          </a:p>
        </c:txPr>
        <c:crossAx val="619260720"/>
        <c:crosses val="autoZero"/>
        <c:auto val="1"/>
        <c:lblAlgn val="ctr"/>
        <c:lblOffset val="100"/>
        <c:noMultiLvlLbl val="0"/>
      </c:catAx>
      <c:valAx>
        <c:axId val="619260720"/>
        <c:scaling>
          <c:orientation val="minMax"/>
        </c:scaling>
        <c:delete val="0"/>
        <c:axPos val="l"/>
        <c:majorGridlines>
          <c:spPr>
            <a:ln w="3175" cmpd="sng">
              <a:prstDash val="sysDot"/>
            </a:ln>
          </c:spPr>
        </c:majorGridlines>
        <c:numFmt formatCode="#,##0.00_ " sourceLinked="1"/>
        <c:majorTickMark val="out"/>
        <c:minorTickMark val="none"/>
        <c:tickLblPos val="nextTo"/>
        <c:spPr>
          <a:ln w="3175" cmpd="sng"/>
        </c:spPr>
        <c:txPr>
          <a:bodyPr/>
          <a:lstStyle/>
          <a:p>
            <a:pPr>
              <a:defRPr sz="1000">
                <a:latin typeface="Tahoma"/>
                <a:cs typeface="Tahoma"/>
              </a:defRPr>
            </a:pPr>
            <a:endParaRPr lang="ja-JP"/>
          </a:p>
        </c:txPr>
        <c:crossAx val="61926016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メイリオ"/>
          <a:ea typeface="メイリオ"/>
          <a:cs typeface="メイリオ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5761154855601"/>
          <c:y val="0.17136072276679701"/>
          <c:w val="0.81492016622922103"/>
          <c:h val="0.74005285053654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年度比較!$B$45</c:f>
              <c:strCache>
                <c:ptCount val="1"/>
                <c:pt idx="0">
                  <c:v>ｴﾈﾙｷﾞｰ使用量（MJ）</c:v>
                </c:pt>
              </c:strCache>
            </c:strRef>
          </c:tx>
          <c:spPr>
            <a:solidFill>
              <a:srgbClr val="2293D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2293DC"/>
                    </a:solidFill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[0]!A総括軸名</c:f>
              <c:strCache>
                <c:ptCount val="11"/>
                <c:pt idx="0">
                  <c:v>2011年度</c:v>
                </c:pt>
                <c:pt idx="1">
                  <c:v>2012年度</c:v>
                </c:pt>
                <c:pt idx="2">
                  <c:v>2013年度</c:v>
                </c:pt>
                <c:pt idx="3">
                  <c:v>2014年度</c:v>
                </c:pt>
                <c:pt idx="4">
                  <c:v>2015年度</c:v>
                </c:pt>
                <c:pt idx="5">
                  <c:v>2016年度</c:v>
                </c:pt>
                <c:pt idx="6">
                  <c:v>2017年度</c:v>
                </c:pt>
                <c:pt idx="7">
                  <c:v>2018年度</c:v>
                </c:pt>
                <c:pt idx="8">
                  <c:v>2019年度</c:v>
                </c:pt>
                <c:pt idx="9">
                  <c:v>2020年度</c:v>
                </c:pt>
                <c:pt idx="10">
                  <c:v>2021年度</c:v>
                </c:pt>
              </c:strCache>
            </c:strRef>
          </c:cat>
          <c:val>
            <c:numRef>
              <c:f>[0]!A総括エネルギー</c:f>
              <c:numCache>
                <c:formatCode>#,##0.00_ 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7-2D43-AD57-CE811408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577654624"/>
        <c:axId val="577655184"/>
      </c:barChart>
      <c:catAx>
        <c:axId val="57765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ja-JP"/>
          </a:p>
        </c:txPr>
        <c:crossAx val="577655184"/>
        <c:crosses val="autoZero"/>
        <c:auto val="1"/>
        <c:lblAlgn val="ctr"/>
        <c:lblOffset val="100"/>
        <c:noMultiLvlLbl val="0"/>
      </c:catAx>
      <c:valAx>
        <c:axId val="577655184"/>
        <c:scaling>
          <c:orientation val="minMax"/>
        </c:scaling>
        <c:delete val="0"/>
        <c:axPos val="l"/>
        <c:majorGridlines>
          <c:spPr>
            <a:ln w="3175" cmpd="sng">
              <a:prstDash val="sysDot"/>
            </a:ln>
          </c:spPr>
        </c:majorGridlines>
        <c:numFmt formatCode="#,##0.00_ " sourceLinked="1"/>
        <c:majorTickMark val="out"/>
        <c:minorTickMark val="none"/>
        <c:tickLblPos val="nextTo"/>
        <c:spPr>
          <a:ln w="3175" cmpd="sng"/>
        </c:spPr>
        <c:txPr>
          <a:bodyPr/>
          <a:lstStyle/>
          <a:p>
            <a:pPr>
              <a:defRPr sz="1000">
                <a:latin typeface="メイリオ"/>
                <a:ea typeface="メイリオ"/>
                <a:cs typeface="メイリオ"/>
              </a:defRPr>
            </a:pPr>
            <a:endParaRPr lang="ja-JP"/>
          </a:p>
        </c:txPr>
        <c:crossAx val="5776546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メイリオ"/>
          <a:ea typeface="メイリオ"/>
          <a:cs typeface="メイリオ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6495516185499"/>
          <c:y val="0.17136072276679701"/>
          <c:w val="0.84275069251133805"/>
          <c:h val="0.740052850536540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年度比較!$B$46</c:f>
              <c:strCache>
                <c:ptCount val="1"/>
                <c:pt idx="0">
                  <c:v>使用料金（円）</c:v>
                </c:pt>
              </c:strCache>
            </c:strRef>
          </c:tx>
          <c:spPr>
            <a:solidFill>
              <a:srgbClr val="3AA622"/>
            </a:solidFill>
          </c:spPr>
          <c:invertIfNegative val="0"/>
          <c:dLbls>
            <c:spPr>
              <a:solidFill>
                <a:schemeClr val="bg1"/>
              </a:solidFill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3AA622"/>
                    </a:solidFill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[0]!A総括軸名</c:f>
              <c:strCache>
                <c:ptCount val="11"/>
                <c:pt idx="0">
                  <c:v>2011年度</c:v>
                </c:pt>
                <c:pt idx="1">
                  <c:v>2012年度</c:v>
                </c:pt>
                <c:pt idx="2">
                  <c:v>2013年度</c:v>
                </c:pt>
                <c:pt idx="3">
                  <c:v>2014年度</c:v>
                </c:pt>
                <c:pt idx="4">
                  <c:v>2015年度</c:v>
                </c:pt>
                <c:pt idx="5">
                  <c:v>2016年度</c:v>
                </c:pt>
                <c:pt idx="6">
                  <c:v>2017年度</c:v>
                </c:pt>
                <c:pt idx="7">
                  <c:v>2018年度</c:v>
                </c:pt>
                <c:pt idx="8">
                  <c:v>2019年度</c:v>
                </c:pt>
                <c:pt idx="9">
                  <c:v>2020年度</c:v>
                </c:pt>
                <c:pt idx="10">
                  <c:v>2021年度</c:v>
                </c:pt>
              </c:strCache>
            </c:strRef>
          </c:cat>
          <c:val>
            <c:numRef>
              <c:f>[0]!A総括使用料</c:f>
              <c:numCache>
                <c:formatCode>#,##0_ 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1-BF4C-9EEA-F4170C7E7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577657424"/>
        <c:axId val="577657984"/>
      </c:barChart>
      <c:catAx>
        <c:axId val="57765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ja-JP"/>
          </a:p>
        </c:txPr>
        <c:crossAx val="577657984"/>
        <c:crosses val="autoZero"/>
        <c:auto val="1"/>
        <c:lblAlgn val="ctr"/>
        <c:lblOffset val="100"/>
        <c:noMultiLvlLbl val="0"/>
      </c:catAx>
      <c:valAx>
        <c:axId val="577657984"/>
        <c:scaling>
          <c:orientation val="minMax"/>
        </c:scaling>
        <c:delete val="0"/>
        <c:axPos val="l"/>
        <c:majorGridlines>
          <c:spPr>
            <a:ln w="3175" cmpd="sng">
              <a:prstDash val="sysDot"/>
            </a:ln>
          </c:spPr>
        </c:majorGridlines>
        <c:numFmt formatCode="#,##0_ " sourceLinked="1"/>
        <c:majorTickMark val="out"/>
        <c:minorTickMark val="none"/>
        <c:tickLblPos val="nextTo"/>
        <c:spPr>
          <a:ln w="3175" cmpd="sng"/>
        </c:spPr>
        <c:txPr>
          <a:bodyPr/>
          <a:lstStyle/>
          <a:p>
            <a:pPr>
              <a:defRPr sz="1000">
                <a:latin typeface="メイリオ"/>
                <a:ea typeface="メイリオ"/>
                <a:cs typeface="メイリオ"/>
              </a:defRPr>
            </a:pPr>
            <a:endParaRPr lang="ja-JP"/>
          </a:p>
        </c:txPr>
        <c:crossAx val="5776574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メイリオ"/>
          <a:ea typeface="メイリオ"/>
          <a:cs typeface="メイリオ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'2013年度'!$C$7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'2013年度'!$D$6:$O$6</c:f>
              <c:numCache>
                <c:formatCode>m"月"</c:formatCode>
                <c:ptCount val="12"/>
                <c:pt idx="0">
                  <c:v>41365</c:v>
                </c:pt>
                <c:pt idx="1">
                  <c:v>41395</c:v>
                </c:pt>
                <c:pt idx="2">
                  <c:v>41426</c:v>
                </c:pt>
                <c:pt idx="3">
                  <c:v>41456</c:v>
                </c:pt>
                <c:pt idx="4">
                  <c:v>41487</c:v>
                </c:pt>
                <c:pt idx="5">
                  <c:v>41518</c:v>
                </c:pt>
                <c:pt idx="6">
                  <c:v>41548</c:v>
                </c:pt>
                <c:pt idx="7">
                  <c:v>41579</c:v>
                </c:pt>
                <c:pt idx="8">
                  <c:v>41609</c:v>
                </c:pt>
                <c:pt idx="9">
                  <c:v>41640</c:v>
                </c:pt>
                <c:pt idx="10">
                  <c:v>41671</c:v>
                </c:pt>
                <c:pt idx="11">
                  <c:v>41699</c:v>
                </c:pt>
              </c:numCache>
            </c:numRef>
          </c:cat>
          <c:val>
            <c:numRef>
              <c:f>'2013年度'!$D$43:$O$43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4-FD4B-9FEE-40E54C10D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4830112"/>
        <c:axId val="614831792"/>
      </c:barChart>
      <c:dateAx>
        <c:axId val="614830112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48317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483179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483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'2014年度'!$C$40</c:f>
              <c:strCache>
                <c:ptCount val="1"/>
                <c:pt idx="0">
                  <c:v>電力使用量グラフ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'2014年度'!$D$6:$O$6</c:f>
              <c:numCache>
                <c:formatCode>m"月"</c:formatCode>
                <c:ptCount val="12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</c:numCache>
            </c:numRef>
          </c:cat>
          <c:val>
            <c:numRef>
              <c:f>'2014年度'!$D$43:$O$43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2-EB44-88AF-835957BB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4834592"/>
        <c:axId val="614835152"/>
      </c:barChart>
      <c:dateAx>
        <c:axId val="614834592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483515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483515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483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'2015年度'!$C$7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'2015年度'!$D$6:$O$6</c:f>
              <c:numCache>
                <c:formatCode>m"月"</c:formatCode>
                <c:ptCount val="12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</c:numCache>
            </c:numRef>
          </c:cat>
          <c:val>
            <c:numRef>
              <c:f>'2015年度'!$D$43:$O$43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1-154C-890C-8E6F62CD0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704232352"/>
        <c:axId val="704231232"/>
      </c:barChart>
      <c:dateAx>
        <c:axId val="704232352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70423123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70423123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7042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'2016年度'!$C$7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'2016年度'!$D$6:$O$6</c:f>
              <c:numCache>
                <c:formatCode>m"月"</c:formatCode>
                <c:ptCount val="12"/>
                <c:pt idx="0">
                  <c:v>42461</c:v>
                </c:pt>
                <c:pt idx="1">
                  <c:v>42491</c:v>
                </c:pt>
                <c:pt idx="2">
                  <c:v>42522</c:v>
                </c:pt>
                <c:pt idx="3">
                  <c:v>42552</c:v>
                </c:pt>
                <c:pt idx="4">
                  <c:v>42583</c:v>
                </c:pt>
                <c:pt idx="5">
                  <c:v>42614</c:v>
                </c:pt>
                <c:pt idx="6">
                  <c:v>42644</c:v>
                </c:pt>
                <c:pt idx="7">
                  <c:v>42675</c:v>
                </c:pt>
                <c:pt idx="8">
                  <c:v>42705</c:v>
                </c:pt>
                <c:pt idx="9">
                  <c:v>42736</c:v>
                </c:pt>
                <c:pt idx="10">
                  <c:v>42767</c:v>
                </c:pt>
                <c:pt idx="11">
                  <c:v>42795</c:v>
                </c:pt>
              </c:numCache>
            </c:numRef>
          </c:cat>
          <c:val>
            <c:numRef>
              <c:f>'2016年度'!$D$43:$O$43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A-FD49-9E89-6D91FD05C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576797248"/>
        <c:axId val="297675248"/>
      </c:barChart>
      <c:dateAx>
        <c:axId val="576797248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29767524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29767524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5767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'2017年度'!$C$7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'2017年度'!$D$6:$O$6</c:f>
              <c:numCache>
                <c:formatCode>m"月"</c:formatCode>
                <c:ptCount val="12"/>
                <c:pt idx="0">
                  <c:v>42826</c:v>
                </c:pt>
                <c:pt idx="1">
                  <c:v>42856</c:v>
                </c:pt>
                <c:pt idx="2">
                  <c:v>42887</c:v>
                </c:pt>
                <c:pt idx="3">
                  <c:v>42917</c:v>
                </c:pt>
                <c:pt idx="4">
                  <c:v>42948</c:v>
                </c:pt>
                <c:pt idx="5">
                  <c:v>42979</c:v>
                </c:pt>
                <c:pt idx="6">
                  <c:v>43009</c:v>
                </c:pt>
                <c:pt idx="7">
                  <c:v>43040</c:v>
                </c:pt>
                <c:pt idx="8">
                  <c:v>43070</c:v>
                </c:pt>
                <c:pt idx="9">
                  <c:v>43101</c:v>
                </c:pt>
                <c:pt idx="10">
                  <c:v>43132</c:v>
                </c:pt>
                <c:pt idx="11">
                  <c:v>43160</c:v>
                </c:pt>
              </c:numCache>
            </c:numRef>
          </c:cat>
          <c:val>
            <c:numRef>
              <c:f>'2017年度'!$D$43:$O$43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274E-B0CA-55B50626B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301225264"/>
        <c:axId val="301224704"/>
      </c:barChart>
      <c:dateAx>
        <c:axId val="301225264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3012247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30122470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30122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'2018年度'!$C$7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'2018年度'!$D$6:$O$6</c:f>
              <c:numCache>
                <c:formatCode>m"月"</c:formatCode>
                <c:ptCount val="12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</c:numCache>
            </c:numRef>
          </c:cat>
          <c:val>
            <c:numRef>
              <c:f>'2018年度'!$D$43:$O$43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E-1249-9BCA-358851C9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299098208"/>
        <c:axId val="621462224"/>
      </c:barChart>
      <c:dateAx>
        <c:axId val="299098208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2146222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2146222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29909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650220756243298E-2"/>
          <c:y val="0.152849740932642"/>
          <c:w val="0.87561536864541301"/>
          <c:h val="0.686528497409325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'2019年度'!$C$7</c:f>
              <c:strCache>
                <c:ptCount val="1"/>
                <c:pt idx="0">
                  <c:v>使用量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invertIfNegative val="0"/>
          <c:dLbls>
            <c:numFmt formatCode="#,##0.00_ 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F753A"/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'2019年度'!$D$6:$O$6</c:f>
              <c:numCache>
                <c:formatCode>m"月"</c:formatCode>
                <c:ptCount val="1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</c:numCache>
            </c:numRef>
          </c:cat>
          <c:val>
            <c:numRef>
              <c:f>'2019年度'!$D$43:$O$43</c:f>
              <c:numCache>
                <c:formatCode>#,##0.00_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9-8A48-AADF-CF5EC450B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619394096"/>
        <c:axId val="619394656"/>
      </c:barChart>
      <c:dateAx>
        <c:axId val="619394096"/>
        <c:scaling>
          <c:orientation val="minMax"/>
        </c:scaling>
        <c:delete val="0"/>
        <c:axPos val="b"/>
        <c:numFmt formatCode="yyyy&quot;年&quot;m&quot;月&quot;" sourceLinked="0"/>
        <c:majorTickMark val="in"/>
        <c:minorTickMark val="none"/>
        <c:tickLblPos val="nextTo"/>
        <c:spPr>
          <a:ln w="3175">
            <a:solidFill>
              <a:srgbClr val="33333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465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61939465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EAEAEA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#,##0_ ;[Red]\-#,##0\ " sourceLinked="0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Trebuchet MS"/>
                <a:ea typeface="Trebuchet MS"/>
                <a:cs typeface="Trebuchet MS"/>
              </a:defRPr>
            </a:pPr>
            <a:endParaRPr lang="ja-JP"/>
          </a:p>
        </c:txPr>
        <c:crossAx val="61939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333333"/>
          </a:solidFill>
          <a:latin typeface="Trebuchet MS"/>
          <a:ea typeface="Trebuchet MS"/>
          <a:cs typeface="Trebuchet MS"/>
        </a:defRPr>
      </a:pPr>
      <a:endParaRPr lang="ja-JP"/>
    </a:p>
  </c:txPr>
  <c:printSettings>
    <c:headerFooter/>
    <c:pageMargins b="0.75" l="0.7" r="0.7" t="0.75" header="0.51200000000000001" footer="0.51200000000000001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20</xdr:row>
      <xdr:rowOff>177800</xdr:rowOff>
    </xdr:from>
    <xdr:to>
      <xdr:col>24</xdr:col>
      <xdr:colOff>101600</xdr:colOff>
      <xdr:row>304</xdr:row>
      <xdr:rowOff>2800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5000"/>
          <a:ext cx="15951200" cy="647446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</xdr:row>
      <xdr:rowOff>1</xdr:rowOff>
    </xdr:from>
    <xdr:ext cx="13389429" cy="1624851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83559" y="235325"/>
          <a:ext cx="13389429" cy="1624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8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■ご利用の前に</a:t>
          </a:r>
          <a:endParaRPr kumimoji="1" lang="en-US" altLang="ja-JP" sz="280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ご利用環境によっては、ファイルを開くたびに以下のようなアラート</a:t>
          </a:r>
          <a:r>
            <a:rPr kumimoji="1" lang="en-US" altLang="ja-JP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(</a:t>
          </a:r>
          <a:r>
            <a:rPr kumimoji="1" lang="ja-JP" altLang="en-US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警告</a:t>
          </a:r>
          <a:r>
            <a:rPr kumimoji="1" lang="en-US" altLang="ja-JP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)</a:t>
          </a:r>
          <a:r>
            <a:rPr kumimoji="1" lang="ja-JP" altLang="en-US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が表示される場合があります。</a:t>
          </a:r>
          <a:endParaRPr kumimoji="1" lang="en-US" altLang="ja-JP" sz="2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その時は「コンテンツの有効化」、「更新する」等を選択してください。</a:t>
          </a:r>
          <a:endParaRPr kumimoji="1" lang="en-US" altLang="ja-JP" sz="2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2000">
              <a:latin typeface="ＭＳ ゴシック" panose="020B0609070205080204" pitchFamily="49" charset="-128"/>
              <a:ea typeface="ＭＳ ゴシック" panose="020B0609070205080204" pitchFamily="49" charset="-128"/>
            </a:rPr>
            <a:t>これを行わないとＣＯ２チェックシートの計算が正しく行われない可能性があります。</a:t>
          </a:r>
          <a:endParaRPr kumimoji="1" lang="en-US" altLang="ja-JP" sz="2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twoCellAnchor editAs="oneCell">
    <xdr:from>
      <xdr:col>1</xdr:col>
      <xdr:colOff>28574</xdr:colOff>
      <xdr:row>10</xdr:row>
      <xdr:rowOff>0</xdr:rowOff>
    </xdr:from>
    <xdr:to>
      <xdr:col>8</xdr:col>
      <xdr:colOff>144333</xdr:colOff>
      <xdr:row>14</xdr:row>
      <xdr:rowOff>197245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8" r="-1" b="58214"/>
        <a:stretch/>
      </xdr:blipFill>
      <xdr:spPr>
        <a:xfrm>
          <a:off x="714374" y="2381250"/>
          <a:ext cx="4916359" cy="1149745"/>
        </a:xfrm>
        <a:prstGeom prst="rect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19</xdr:col>
      <xdr:colOff>155850</xdr:colOff>
      <xdr:row>15</xdr:row>
      <xdr:rowOff>40368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200" y="2381250"/>
          <a:ext cx="7013850" cy="1230994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11</xdr:row>
      <xdr:rowOff>0</xdr:rowOff>
    </xdr:from>
    <xdr:to>
      <xdr:col>7</xdr:col>
      <xdr:colOff>381000</xdr:colOff>
      <xdr:row>12</xdr:row>
      <xdr:rowOff>171450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81425" y="2381250"/>
          <a:ext cx="1400175" cy="4095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304800</xdr:colOff>
      <xdr:row>13</xdr:row>
      <xdr:rowOff>114301</xdr:rowOff>
    </xdr:from>
    <xdr:to>
      <xdr:col>13</xdr:col>
      <xdr:colOff>123825</xdr:colOff>
      <xdr:row>14</xdr:row>
      <xdr:rowOff>219076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848600" y="2971801"/>
          <a:ext cx="1190625" cy="342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51777</xdr:rowOff>
    </xdr:from>
    <xdr:to>
      <xdr:col>17</xdr:col>
      <xdr:colOff>0</xdr:colOff>
      <xdr:row>70</xdr:row>
      <xdr:rowOff>977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88D76AB-E911-DA44-9F4B-FB58E831B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69C8AA0-73EE-CB40-AF56-C25BA564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97836A-2EE1-5446-9604-43F2E37B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275A804-FFE7-3944-A52D-64BC70B1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8F2E1E3-7004-6F4B-AE3E-978ADD368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03FCBC9-6A20-414B-82D7-451A70653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152E1B-965F-5248-B1FA-984488AE2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E3AB837-A8BB-E84D-B285-77F29B44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6231D1-BEE1-B74C-B3BD-6AA19E282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12700</xdr:colOff>
      <xdr:row>1</xdr:row>
      <xdr:rowOff>279400</xdr:rowOff>
    </xdr:from>
    <xdr:to>
      <xdr:col>21</xdr:col>
      <xdr:colOff>369581</xdr:colOff>
      <xdr:row>3</xdr:row>
      <xdr:rowOff>487855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E04735E-D180-CC40-B893-79208BB63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444500"/>
          <a:ext cx="3531881" cy="8180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4882D42-2D1E-CF47-AAF9-177441D25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698500</xdr:colOff>
      <xdr:row>1</xdr:row>
      <xdr:rowOff>279400</xdr:rowOff>
    </xdr:from>
    <xdr:to>
      <xdr:col>21</xdr:col>
      <xdr:colOff>331481</xdr:colOff>
      <xdr:row>3</xdr:row>
      <xdr:rowOff>487855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171E5CC-8708-5242-96E7-6447BDFB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444500"/>
          <a:ext cx="3531881" cy="81805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E9ACCF-9B69-AB4E-A117-B9715D143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000262-0BFA-BA4D-861C-DD655F08C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3C781A-748F-DC4F-A807-BB05C3C3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90629AB-C15E-A342-B86A-44AABB44F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41</xdr:row>
      <xdr:rowOff>39077</xdr:rowOff>
    </xdr:from>
    <xdr:to>
      <xdr:col>16</xdr:col>
      <xdr:colOff>355600</xdr:colOff>
      <xdr:row>69</xdr:row>
      <xdr:rowOff>153377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F83C597-A2E9-DF40-A845-95DA3C61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E7D294F-4FB9-7646-AF8F-3A38F96D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115277</xdr:rowOff>
    </xdr:from>
    <xdr:to>
      <xdr:col>17</xdr:col>
      <xdr:colOff>0</xdr:colOff>
      <xdr:row>69</xdr:row>
      <xdr:rowOff>64477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960513F-A5CB-6E4F-9028-4B2E4E1B2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E1269E-ECF2-C340-B1BC-72A74428C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10</xdr:row>
      <xdr:rowOff>168275</xdr:rowOff>
    </xdr:from>
    <xdr:to>
      <xdr:col>4</xdr:col>
      <xdr:colOff>841375</xdr:colOff>
      <xdr:row>24</xdr:row>
      <xdr:rowOff>282575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3175</xdr:colOff>
      <xdr:row>10</xdr:row>
      <xdr:rowOff>206375</xdr:rowOff>
    </xdr:from>
    <xdr:to>
      <xdr:col>12</xdr:col>
      <xdr:colOff>9525</xdr:colOff>
      <xdr:row>24</xdr:row>
      <xdr:rowOff>244475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279400</xdr:colOff>
      <xdr:row>7</xdr:row>
      <xdr:rowOff>351155</xdr:rowOff>
    </xdr:from>
    <xdr:ext cx="1800493" cy="369332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594360" y="2444115"/>
          <a:ext cx="1800493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 b="1">
              <a:latin typeface="メイリオ"/>
              <a:ea typeface="メイリオ"/>
              <a:cs typeface="メイリオ"/>
            </a:rPr>
            <a:t>コスト削減効果</a:t>
          </a:r>
        </a:p>
      </xdr:txBody>
    </xdr:sp>
    <xdr:clientData/>
  </xdr:oneCellAnchor>
  <xdr:oneCellAnchor>
    <xdr:from>
      <xdr:col>6</xdr:col>
      <xdr:colOff>390525</xdr:colOff>
      <xdr:row>8</xdr:row>
      <xdr:rowOff>43180</xdr:rowOff>
    </xdr:from>
    <xdr:ext cx="1838965" cy="369332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7482205" y="2491740"/>
          <a:ext cx="1838965" cy="369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 b="1">
              <a:latin typeface="メイリオ"/>
              <a:ea typeface="メイリオ"/>
              <a:cs typeface="メイリオ"/>
            </a:rPr>
            <a:t>CO2</a:t>
          </a:r>
          <a:r>
            <a:rPr kumimoji="1" lang="ja-JP" altLang="en-US" sz="1800" b="1">
              <a:latin typeface="メイリオ"/>
              <a:ea typeface="メイリオ"/>
              <a:cs typeface="メイリオ"/>
            </a:rPr>
            <a:t>排出削減量</a:t>
          </a:r>
        </a:p>
      </xdr:txBody>
    </xdr:sp>
    <xdr:clientData/>
  </xdr:oneCellAnchor>
  <xdr:twoCellAnchor editAs="oneCell">
    <xdr:from>
      <xdr:col>9</xdr:col>
      <xdr:colOff>254001</xdr:colOff>
      <xdr:row>3</xdr:row>
      <xdr:rowOff>342901</xdr:rowOff>
    </xdr:from>
    <xdr:to>
      <xdr:col>12</xdr:col>
      <xdr:colOff>12701</xdr:colOff>
      <xdr:row>6</xdr:row>
      <xdr:rowOff>325913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1" y="1054101"/>
          <a:ext cx="2997200" cy="69421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4</xdr:row>
      <xdr:rowOff>101600</xdr:rowOff>
    </xdr:from>
    <xdr:to>
      <xdr:col>8</xdr:col>
      <xdr:colOff>215900</xdr:colOff>
      <xdr:row>20</xdr:row>
      <xdr:rowOff>12700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482600</xdr:colOff>
      <xdr:row>4</xdr:row>
      <xdr:rowOff>101600</xdr:rowOff>
    </xdr:from>
    <xdr:to>
      <xdr:col>15</xdr:col>
      <xdr:colOff>952500</xdr:colOff>
      <xdr:row>20</xdr:row>
      <xdr:rowOff>12700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330200</xdr:colOff>
      <xdr:row>20</xdr:row>
      <xdr:rowOff>317500</xdr:rowOff>
    </xdr:from>
    <xdr:to>
      <xdr:col>8</xdr:col>
      <xdr:colOff>228600</xdr:colOff>
      <xdr:row>36</xdr:row>
      <xdr:rowOff>228600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152400</xdr:colOff>
      <xdr:row>0</xdr:row>
      <xdr:rowOff>114301</xdr:rowOff>
    </xdr:from>
    <xdr:to>
      <xdr:col>15</xdr:col>
      <xdr:colOff>966481</xdr:colOff>
      <xdr:row>2</xdr:row>
      <xdr:rowOff>57361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700" y="114301"/>
          <a:ext cx="2769881" cy="641560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0.40799</cdr:x>
      <cdr:y>0.03855</cdr:y>
    </cdr:from>
    <cdr:to>
      <cdr:x>0.59627</cdr:x>
      <cdr:y>0.10449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984500" y="215900"/>
          <a:ext cx="1377300" cy="3693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800" b="1">
              <a:latin typeface="メイリオ"/>
              <a:ea typeface="メイリオ"/>
              <a:cs typeface="メイリオ"/>
            </a:rPr>
            <a:t>CO2</a:t>
          </a:r>
          <a:r>
            <a:rPr kumimoji="1" lang="ja-JP" altLang="en-US" sz="1800" b="1">
              <a:latin typeface="メイリオ"/>
              <a:ea typeface="メイリオ"/>
              <a:cs typeface="メイリオ"/>
            </a:rPr>
            <a:t>排出量</a:t>
          </a:r>
        </a:p>
      </cdr:txBody>
    </cdr:sp>
  </cdr:relSizeAnchor>
  <cdr:relSizeAnchor xmlns:cdr="http://schemas.openxmlformats.org/drawingml/2006/chartDrawing">
    <cdr:from>
      <cdr:x>0.01215</cdr:x>
      <cdr:y>0.07937</cdr:y>
    </cdr:from>
    <cdr:to>
      <cdr:x>0.13239</cdr:x>
      <cdr:y>0.15008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89150" y="440496"/>
          <a:ext cx="882229" cy="39241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 b="0">
              <a:latin typeface="メイリオ"/>
              <a:ea typeface="メイリオ"/>
              <a:cs typeface="メイリオ"/>
            </a:rPr>
            <a:t>(kg-CO2)</a:t>
          </a:r>
          <a:endParaRPr kumimoji="1" lang="ja-JP" altLang="en-US" sz="1200" b="0">
            <a:latin typeface="メイリオ"/>
            <a:ea typeface="メイリオ"/>
            <a:cs typeface="メイリオ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0.36458</cdr:x>
      <cdr:y>0.03401</cdr:y>
    </cdr:from>
    <cdr:to>
      <cdr:x>0.64227</cdr:x>
      <cdr:y>0.09996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667000" y="190500"/>
          <a:ext cx="2031325" cy="3693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800" b="1">
              <a:latin typeface="メイリオ"/>
              <a:ea typeface="メイリオ"/>
              <a:cs typeface="メイリオ"/>
            </a:rPr>
            <a:t>エネルギー使用量</a:t>
          </a:r>
        </a:p>
      </cdr:txBody>
    </cdr:sp>
  </cdr:relSizeAnchor>
  <cdr:relSizeAnchor xmlns:cdr="http://schemas.openxmlformats.org/drawingml/2006/chartDrawing">
    <cdr:from>
      <cdr:x>0.07639</cdr:x>
      <cdr:y>0.0907</cdr:y>
    </cdr:from>
    <cdr:to>
      <cdr:x>0.14694</cdr:x>
      <cdr:y>0.14016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58800" y="508000"/>
          <a:ext cx="516112" cy="27699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 b="0">
              <a:latin typeface="メイリオ"/>
              <a:ea typeface="メイリオ"/>
              <a:cs typeface="メイリオ"/>
            </a:rPr>
            <a:t>(MJ)</a:t>
          </a:r>
          <a:endParaRPr kumimoji="1" lang="ja-JP" altLang="en-US" sz="1200" b="0">
            <a:latin typeface="メイリオ"/>
            <a:ea typeface="メイリオ"/>
            <a:cs typeface="メイリオ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0.43924</cdr:x>
      <cdr:y>0.03855</cdr:y>
    </cdr:from>
    <cdr:to>
      <cdr:x>0.5907</cdr:x>
      <cdr:y>0.10449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213100" y="215900"/>
          <a:ext cx="1107996" cy="3693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800" b="1">
              <a:latin typeface="メイリオ"/>
              <a:ea typeface="メイリオ"/>
              <a:cs typeface="メイリオ"/>
            </a:rPr>
            <a:t>使用料金</a:t>
          </a:r>
        </a:p>
      </cdr:txBody>
    </cdr:sp>
  </cdr:relSizeAnchor>
  <cdr:relSizeAnchor xmlns:cdr="http://schemas.openxmlformats.org/drawingml/2006/chartDrawing">
    <cdr:from>
      <cdr:x>0.05382</cdr:x>
      <cdr:y>0.09524</cdr:y>
    </cdr:from>
    <cdr:to>
      <cdr:x>0.11859</cdr:x>
      <cdr:y>0.1447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3700" y="533400"/>
          <a:ext cx="473808" cy="27699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200" b="0">
              <a:latin typeface="メイリオ"/>
              <a:ea typeface="メイリオ"/>
              <a:cs typeface="メイリオ"/>
            </a:rPr>
            <a:t>(</a:t>
          </a:r>
          <a:r>
            <a:rPr kumimoji="1" lang="ja-JP" altLang="en-US" sz="1200" b="0">
              <a:latin typeface="メイリオ"/>
              <a:ea typeface="メイリオ"/>
              <a:cs typeface="メイリオ"/>
            </a:rPr>
            <a:t>円</a:t>
          </a:r>
          <a:r>
            <a:rPr kumimoji="1" lang="en-US" altLang="ja-JP" sz="1200" b="0">
              <a:latin typeface="メイリオ"/>
              <a:ea typeface="メイリオ"/>
              <a:cs typeface="メイリオ"/>
            </a:rPr>
            <a:t>)</a:t>
          </a:r>
          <a:endParaRPr kumimoji="1" lang="ja-JP" altLang="en-US" sz="1200" b="0">
            <a:latin typeface="メイリオ"/>
            <a:ea typeface="メイリオ"/>
            <a:cs typeface="メイリオ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77177</xdr:rowOff>
    </xdr:from>
    <xdr:to>
      <xdr:col>17</xdr:col>
      <xdr:colOff>0</xdr:colOff>
      <xdr:row>70</xdr:row>
      <xdr:rowOff>26377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115277</xdr:rowOff>
    </xdr:from>
    <xdr:to>
      <xdr:col>17</xdr:col>
      <xdr:colOff>0</xdr:colOff>
      <xdr:row>70</xdr:row>
      <xdr:rowOff>64477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64477</xdr:rowOff>
    </xdr:from>
    <xdr:to>
      <xdr:col>17</xdr:col>
      <xdr:colOff>0</xdr:colOff>
      <xdr:row>70</xdr:row>
      <xdr:rowOff>13677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64477</xdr:rowOff>
    </xdr:from>
    <xdr:to>
      <xdr:col>17</xdr:col>
      <xdr:colOff>0</xdr:colOff>
      <xdr:row>70</xdr:row>
      <xdr:rowOff>13677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39077</xdr:rowOff>
    </xdr:from>
    <xdr:to>
      <xdr:col>17</xdr:col>
      <xdr:colOff>0</xdr:colOff>
      <xdr:row>69</xdr:row>
      <xdr:rowOff>153377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40</xdr:row>
      <xdr:rowOff>127977</xdr:rowOff>
    </xdr:from>
    <xdr:to>
      <xdr:col>17</xdr:col>
      <xdr:colOff>0</xdr:colOff>
      <xdr:row>69</xdr:row>
      <xdr:rowOff>77177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41</xdr:row>
      <xdr:rowOff>89877</xdr:rowOff>
    </xdr:from>
    <xdr:to>
      <xdr:col>17</xdr:col>
      <xdr:colOff>0</xdr:colOff>
      <xdr:row>70</xdr:row>
      <xdr:rowOff>39077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2</xdr:row>
      <xdr:rowOff>0</xdr:rowOff>
    </xdr:from>
    <xdr:to>
      <xdr:col>21</xdr:col>
      <xdr:colOff>356881</xdr:colOff>
      <xdr:row>4</xdr:row>
      <xdr:rowOff>5255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00" y="469900"/>
          <a:ext cx="3531881" cy="8180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wayama/Desktop/keis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2011"/>
      <sheetName val="Y2012"/>
      <sheetName val="Y2013"/>
      <sheetName val="Y2014"/>
      <sheetName val="Y2015"/>
      <sheetName val="Y2016"/>
      <sheetName val="Y2017"/>
      <sheetName val="Y2018"/>
      <sheetName val="Y2019"/>
      <sheetName val="Y2020"/>
      <sheetName val="Y2021"/>
      <sheetName val="Y2022"/>
      <sheetName val="Y2023"/>
      <sheetName val="Y2024"/>
      <sheetName val="Y2025"/>
      <sheetName val="Y2026"/>
      <sheetName val="Y2027"/>
      <sheetName val="Y2028"/>
      <sheetName val="Y2029"/>
      <sheetName val="Y2030"/>
    </sheetNames>
  </externalBook>
</externalLink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ghg-santeikohyo.env.go.jp/calc" TargetMode="External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co.jcci.or.jp/aboutdeclaration" TargetMode="External"/><Relationship Id="rId5" Type="http://schemas.openxmlformats.org/officeDocument/2006/relationships/comments" Target="../comments22.xml"/><Relationship Id="rId4" Type="http://schemas.openxmlformats.org/officeDocument/2006/relationships/vmlDrawing" Target="../drawings/vmlDrawing2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hyperlink" Target="http://ghg-santeikohyo.env.go.jp/calc" TargetMode="External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0:J19"/>
  <sheetViews>
    <sheetView topLeftCell="A10" zoomScale="85" zoomScaleNormal="85" zoomScalePageLayoutView="50" workbookViewId="0">
      <selection sqref="A1:Y305"/>
    </sheetView>
  </sheetViews>
  <sheetFormatPr defaultColWidth="9" defaultRowHeight="17.399999999999999" x14ac:dyDescent="0.5"/>
  <cols>
    <col min="1" max="16384" width="9" style="133"/>
  </cols>
  <sheetData>
    <row r="10" spans="2:10" x14ac:dyDescent="0.5">
      <c r="B10" s="133" t="s">
        <v>128</v>
      </c>
      <c r="J10" s="133" t="s">
        <v>128</v>
      </c>
    </row>
    <row r="19" spans="2:2" ht="34.200000000000003" x14ac:dyDescent="0.5">
      <c r="B19" s="158" t="s">
        <v>127</v>
      </c>
    </row>
  </sheetData>
  <sheetProtection password="CAB4" sheet="1" objects="1" scenarios="1"/>
  <phoneticPr fontId="1"/>
  <pageMargins left="0.7" right="0.7" top="0.75" bottom="0.75" header="0.51200000000000001" footer="0.51200000000000001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1093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2019</v>
      </c>
      <c r="C3" s="8" t="s">
        <v>36</v>
      </c>
      <c r="D3" s="173" t="str">
        <f>'2018年度'!D3:F3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43556</v>
      </c>
      <c r="E6" s="11">
        <f>DATE(B3,5,1)</f>
        <v>43586</v>
      </c>
      <c r="F6" s="11">
        <f>DATE(B3,6,1)</f>
        <v>43617</v>
      </c>
      <c r="G6" s="11">
        <f>DATE(B3,7,1)</f>
        <v>43647</v>
      </c>
      <c r="H6" s="11">
        <f>DATE(B3,8,1)</f>
        <v>43678</v>
      </c>
      <c r="I6" s="11">
        <f>DATE(B3,9,1)</f>
        <v>43709</v>
      </c>
      <c r="J6" s="11">
        <f>DATE(B3,10,1)</f>
        <v>43739</v>
      </c>
      <c r="K6" s="11">
        <f>DATE(B3,11,1)</f>
        <v>43770</v>
      </c>
      <c r="L6" s="11">
        <f>DATE(B3,12,1)</f>
        <v>43800</v>
      </c>
      <c r="M6" s="11">
        <f>DATE(B3+1,1,1)</f>
        <v>43831</v>
      </c>
      <c r="N6" s="28">
        <f>DATE(B3+1,2,1)</f>
        <v>43862</v>
      </c>
      <c r="O6" s="11">
        <f>DATE(B3+1,3,1)</f>
        <v>43891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97</v>
      </c>
      <c r="R7" s="70" t="e">
        <f>排出2019</f>
        <v>#REF!</v>
      </c>
      <c r="S7" s="71" t="e">
        <f>単位2019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[1]Y2019!$E$4</f>
        <v>#REF!</v>
      </c>
      <c r="S9" s="77" t="e">
        <f>[1]Y2019!$F$4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[1]Y2019!$E$5</f>
        <v>#REF!</v>
      </c>
      <c r="S11" s="77" t="e">
        <f>[1]Y2019!$F$5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[1]Y2019!$E$6</f>
        <v>#REF!</v>
      </c>
      <c r="S13" s="77" t="e">
        <f>[1]Y2019!$F$6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[1]Y2019!$E$7</f>
        <v>#REF!</v>
      </c>
      <c r="S15" s="77" t="e">
        <f>[1]Y2019!$F$7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[1]Y2019!$E$8</f>
        <v>#REF!</v>
      </c>
      <c r="S17" s="77" t="e">
        <f>[1]Y2019!$F$8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[1]Y2019!$E$9</f>
        <v>#REF!</v>
      </c>
      <c r="S19" s="77" t="e">
        <f>[1]Y2019!$F$9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[1]Y2019!$E$10</f>
        <v>#REF!</v>
      </c>
      <c r="S21" s="77" t="e">
        <f>[1]Y2019!$F$10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iQ0HzA13QHg7qgA39GEXD8Bu9o4FtcSOGjDgZy26bqVX2ZZ6fFRZdAguoJV2caimsM3XIkn78ImDHoEVTSZ5Mg==" saltValue="NVK6XS6nuGyU4ENL/RBBXg==" spinCount="100000" sheet="1" objects="1" scenarios="1"/>
  <mergeCells count="24">
    <mergeCell ref="C40:F40"/>
    <mergeCell ref="B9:B10"/>
    <mergeCell ref="D3:F3"/>
    <mergeCell ref="J3:L3"/>
    <mergeCell ref="D4:F4"/>
    <mergeCell ref="B7:B8"/>
    <mergeCell ref="J4:L4"/>
    <mergeCell ref="B30:C30"/>
    <mergeCell ref="B11:B12"/>
    <mergeCell ref="B13:B14"/>
    <mergeCell ref="B15:B16"/>
    <mergeCell ref="B17:B18"/>
    <mergeCell ref="B19:B20"/>
    <mergeCell ref="B21:B22"/>
    <mergeCell ref="B24:C24"/>
    <mergeCell ref="B25:C25"/>
    <mergeCell ref="B34:C34"/>
    <mergeCell ref="B35:C35"/>
    <mergeCell ref="B36:C36"/>
    <mergeCell ref="B26:C26"/>
    <mergeCell ref="B28:C28"/>
    <mergeCell ref="B29:C29"/>
    <mergeCell ref="B31:C31"/>
    <mergeCell ref="B32:C32"/>
  </mergeCells>
  <phoneticPr fontId="1"/>
  <conditionalFormatting sqref="D7:D22">
    <cfRule type="expression" dxfId="575" priority="35">
      <formula>(SUM($D$7:$D$22))=0</formula>
    </cfRule>
  </conditionalFormatting>
  <conditionalFormatting sqref="D28:D31">
    <cfRule type="expression" dxfId="574" priority="17">
      <formula>$D$32=0</formula>
    </cfRule>
  </conditionalFormatting>
  <conditionalFormatting sqref="D34:D36">
    <cfRule type="expression" dxfId="573" priority="14">
      <formula>(SUM($D$34:$D$36)=0)</formula>
    </cfRule>
  </conditionalFormatting>
  <conditionalFormatting sqref="D28:M31">
    <cfRule type="expression" dxfId="572" priority="28">
      <formula>AND(D27&lt;&gt;"",D28="")</formula>
    </cfRule>
    <cfRule type="expression" dxfId="571" priority="27">
      <formula>D28&lt;&gt;""</formula>
    </cfRule>
  </conditionalFormatting>
  <conditionalFormatting sqref="D7:O22">
    <cfRule type="expression" dxfId="570" priority="48">
      <formula>AND(D6&lt;&gt;"",D7="")</formula>
    </cfRule>
    <cfRule type="expression" dxfId="569" priority="47">
      <formula>D7&lt;&gt;""</formula>
    </cfRule>
  </conditionalFormatting>
  <conditionalFormatting sqref="D34:O36">
    <cfRule type="expression" dxfId="568" priority="15">
      <formula>D34&lt;&gt;""</formula>
    </cfRule>
    <cfRule type="expression" dxfId="567" priority="16">
      <formula>AND(D33&lt;&gt;"",D34="")</formula>
    </cfRule>
  </conditionalFormatting>
  <conditionalFormatting sqref="E7:E22">
    <cfRule type="expression" dxfId="566" priority="36">
      <formula>(SUM($E$7:$E$22))=0</formula>
    </cfRule>
  </conditionalFormatting>
  <conditionalFormatting sqref="E28:E31">
    <cfRule type="expression" dxfId="565" priority="18">
      <formula>$E$32=0</formula>
    </cfRule>
  </conditionalFormatting>
  <conditionalFormatting sqref="E34:E36">
    <cfRule type="expression" dxfId="564" priority="13">
      <formula>(SUM($E$34:$E$36)=0)</formula>
    </cfRule>
  </conditionalFormatting>
  <conditionalFormatting sqref="F7:F22">
    <cfRule type="expression" dxfId="563" priority="37">
      <formula>(SUM($F$7:$F$22))=0</formula>
    </cfRule>
  </conditionalFormatting>
  <conditionalFormatting sqref="F28:F31">
    <cfRule type="expression" dxfId="562" priority="19">
      <formula>$F$32=0</formula>
    </cfRule>
  </conditionalFormatting>
  <conditionalFormatting sqref="F34:F36">
    <cfRule type="expression" dxfId="561" priority="12">
      <formula>(SUM($F$34:$F$36)=0)</formula>
    </cfRule>
  </conditionalFormatting>
  <conditionalFormatting sqref="G7:G22">
    <cfRule type="expression" dxfId="560" priority="38">
      <formula>(SUM($G$7:$G$22))=0</formula>
    </cfRule>
  </conditionalFormatting>
  <conditionalFormatting sqref="G28:G31">
    <cfRule type="expression" dxfId="559" priority="20">
      <formula>$G$32=0</formula>
    </cfRule>
  </conditionalFormatting>
  <conditionalFormatting sqref="G34:G36">
    <cfRule type="expression" dxfId="558" priority="11">
      <formula>(SUM($G$34:$G$36)=0)</formula>
    </cfRule>
  </conditionalFormatting>
  <conditionalFormatting sqref="H4">
    <cfRule type="expression" dxfId="557" priority="2">
      <formula>$H$3&lt;&gt;"その他"</formula>
    </cfRule>
  </conditionalFormatting>
  <conditionalFormatting sqref="H7:H22">
    <cfRule type="expression" dxfId="556" priority="39">
      <formula>(SUM($H$7:$H$22))=0</formula>
    </cfRule>
  </conditionalFormatting>
  <conditionalFormatting sqref="H28:H31">
    <cfRule type="expression" dxfId="555" priority="21">
      <formula>$H$32=0</formula>
    </cfRule>
  </conditionalFormatting>
  <conditionalFormatting sqref="H34:H36">
    <cfRule type="expression" dxfId="554" priority="10">
      <formula>(SUM($H$34:$H$36)=0)</formula>
    </cfRule>
  </conditionalFormatting>
  <conditionalFormatting sqref="I7:I22">
    <cfRule type="expression" dxfId="553" priority="40">
      <formula>(SUM($I$7:$I$22))=0</formula>
    </cfRule>
  </conditionalFormatting>
  <conditionalFormatting sqref="I28:I31">
    <cfRule type="expression" dxfId="552" priority="22">
      <formula>$I$32=0</formula>
    </cfRule>
  </conditionalFormatting>
  <conditionalFormatting sqref="I34:I36">
    <cfRule type="expression" dxfId="551" priority="9">
      <formula>(SUM($I$34:$I$36)=0)</formula>
    </cfRule>
  </conditionalFormatting>
  <conditionalFormatting sqref="J7:J22">
    <cfRule type="expression" dxfId="550" priority="41">
      <formula>(SUM($J$7:$J$22))=0</formula>
    </cfRule>
  </conditionalFormatting>
  <conditionalFormatting sqref="J28:J31">
    <cfRule type="expression" dxfId="549" priority="23">
      <formula>$J$32=0</formula>
    </cfRule>
  </conditionalFormatting>
  <conditionalFormatting sqref="J34:J36">
    <cfRule type="expression" dxfId="548" priority="8">
      <formula>(SUM($J$34:$J$36)=0)</formula>
    </cfRule>
  </conditionalFormatting>
  <conditionalFormatting sqref="J4:L4">
    <cfRule type="expression" dxfId="547" priority="1">
      <formula>$J$3&lt;&gt;"その他"</formula>
    </cfRule>
  </conditionalFormatting>
  <conditionalFormatting sqref="K7:K22">
    <cfRule type="expression" dxfId="546" priority="42">
      <formula>(SUM($K$7:$K$22))=0</formula>
    </cfRule>
  </conditionalFormatting>
  <conditionalFormatting sqref="K28:K31">
    <cfRule type="expression" dxfId="545" priority="24">
      <formula>$K$32=0</formula>
    </cfRule>
  </conditionalFormatting>
  <conditionalFormatting sqref="K34:K36">
    <cfRule type="expression" dxfId="544" priority="7">
      <formula>(SUM($K$34:$K$36)=0)</formula>
    </cfRule>
  </conditionalFormatting>
  <conditionalFormatting sqref="L7:L22">
    <cfRule type="expression" dxfId="543" priority="43">
      <formula>(SUM($L$7:$L$22))=0</formula>
    </cfRule>
  </conditionalFormatting>
  <conditionalFormatting sqref="L28:L31">
    <cfRule type="expression" dxfId="542" priority="25">
      <formula>$L$32=0</formula>
    </cfRule>
  </conditionalFormatting>
  <conditionalFormatting sqref="L34:L36">
    <cfRule type="expression" dxfId="541" priority="6">
      <formula>(SUM($L$34:$L$36)=0)</formula>
    </cfRule>
  </conditionalFormatting>
  <conditionalFormatting sqref="M7:M22">
    <cfRule type="expression" dxfId="540" priority="44">
      <formula>(SUM($M$7:$M$22))=0</formula>
    </cfRule>
  </conditionalFormatting>
  <conditionalFormatting sqref="M28:M31">
    <cfRule type="expression" dxfId="539" priority="26">
      <formula>$M$32=0</formula>
    </cfRule>
  </conditionalFormatting>
  <conditionalFormatting sqref="M34:M36">
    <cfRule type="expression" dxfId="538" priority="5">
      <formula>(SUM($M$34:$M$36)=0)</formula>
    </cfRule>
  </conditionalFormatting>
  <conditionalFormatting sqref="N7:N22">
    <cfRule type="expression" dxfId="537" priority="45">
      <formula>(SUM($N$7:$N$22))=0</formula>
    </cfRule>
  </conditionalFormatting>
  <conditionalFormatting sqref="N28:N31">
    <cfRule type="expression" dxfId="536" priority="30">
      <formula>N28&lt;&gt;""</formula>
    </cfRule>
    <cfRule type="expression" dxfId="535" priority="31">
      <formula>AND(N27&lt;&gt;"",N28="")</formula>
    </cfRule>
    <cfRule type="expression" dxfId="534" priority="29">
      <formula>$N$32=0</formula>
    </cfRule>
  </conditionalFormatting>
  <conditionalFormatting sqref="N34:N36">
    <cfRule type="expression" dxfId="533" priority="4">
      <formula>(SUM($N$34:$N$36)=0)</formula>
    </cfRule>
  </conditionalFormatting>
  <conditionalFormatting sqref="O7:O22">
    <cfRule type="expression" dxfId="532" priority="46">
      <formula>(SUM($O$7:$O$22))=0</formula>
    </cfRule>
  </conditionalFormatting>
  <conditionalFormatting sqref="O28:O31">
    <cfRule type="expression" dxfId="531" priority="32">
      <formula>$O$32=0</formula>
    </cfRule>
    <cfRule type="expression" dxfId="530" priority="33">
      <formula>O28&lt;&gt;""</formula>
    </cfRule>
    <cfRule type="expression" dxfId="529" priority="34">
      <formula>AND(O27&lt;&gt;"",O28="")</formula>
    </cfRule>
  </conditionalFormatting>
  <conditionalFormatting sqref="O34:O36">
    <cfRule type="expression" dxfId="528" priority="3">
      <formula>(SUM($O$34:$O$36)=0)</formula>
    </cfRule>
  </conditionalFormatting>
  <dataValidations count="4">
    <dataValidation type="list" allowBlank="1" showInputMessage="1" showErrorMessage="1" sqref="J3:L3" xr:uid="{00000000-0002-0000-09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9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J4:L4 H4" xr:uid="{00000000-0002-0000-0900-000003000000}">
      <formula1>AND(H3="その他",ISNUMBER(H4))</formula1>
    </dataValidation>
    <dataValidation type="list" allowBlank="1" showInputMessage="1" showErrorMessage="1" sqref="D4:F4" xr:uid="{2679E769-7A9D-CC44-B76A-836E3479B1FA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900-000000000000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2020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43922</v>
      </c>
      <c r="E6" s="11">
        <f>DATE(B3,5,1)</f>
        <v>43952</v>
      </c>
      <c r="F6" s="11">
        <f>DATE(B3,6,1)</f>
        <v>43983</v>
      </c>
      <c r="G6" s="11">
        <f>DATE(B3,7,1)</f>
        <v>44013</v>
      </c>
      <c r="H6" s="11">
        <f>DATE(B3,8,1)</f>
        <v>44044</v>
      </c>
      <c r="I6" s="11">
        <f>DATE(B3,9,1)</f>
        <v>44075</v>
      </c>
      <c r="J6" s="11">
        <f>DATE(B3,10,1)</f>
        <v>44105</v>
      </c>
      <c r="K6" s="11">
        <f>DATE(B3,11,1)</f>
        <v>44136</v>
      </c>
      <c r="L6" s="11">
        <f>DATE(B3,12,1)</f>
        <v>44166</v>
      </c>
      <c r="M6" s="11">
        <f>DATE(B3+1,1,1)</f>
        <v>44197</v>
      </c>
      <c r="N6" s="28">
        <f>DATE(B3+1,2,1)</f>
        <v>44228</v>
      </c>
      <c r="O6" s="11">
        <f>DATE(B3+1,3,1)</f>
        <v>44256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排出2020</f>
        <v>#REF!</v>
      </c>
      <c r="S7" s="71" t="e">
        <f>単位2020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[1]Y2020!$E$4</f>
        <v>#REF!</v>
      </c>
      <c r="S9" s="77" t="e">
        <f>[1]Y2020!$F$4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[1]Y2020!$E$5</f>
        <v>#REF!</v>
      </c>
      <c r="S11" s="77" t="e">
        <f>[1]Y2020!$F$5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[1]Y2020!$E$6</f>
        <v>#REF!</v>
      </c>
      <c r="S13" s="77" t="e">
        <f>[1]Y2020!$F$6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[1]Y2020!$E$7</f>
        <v>#REF!</v>
      </c>
      <c r="S15" s="77" t="e">
        <f>[1]Y2020!$F$7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[1]Y2020!$E$8</f>
        <v>#REF!</v>
      </c>
      <c r="S17" s="77" t="e">
        <f>[1]Y2020!$F$8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[1]Y2020!$E$9</f>
        <v>#REF!</v>
      </c>
      <c r="S19" s="77" t="e">
        <f>[1]Y2020!$F$9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[1]Y2020!$E$10</f>
        <v>#REF!</v>
      </c>
      <c r="S21" s="77" t="e">
        <f>[1]Y2020!$F$10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BBuARmKcta8Uu91mmdZWm0nhtOGwLdny6I5LSxsBejtT6JH3LTK3AAWDCP8y/K24WCHF/CsLhBIEa50pM2lKXA==" saltValue="TSgJT80OanFjx8h2nvn+2g==" spinCount="100000" sheet="1" objects="1" scenarios="1"/>
  <mergeCells count="24">
    <mergeCell ref="C40:F40"/>
    <mergeCell ref="B9:B10"/>
    <mergeCell ref="D3:F3"/>
    <mergeCell ref="J3:L3"/>
    <mergeCell ref="D4:F4"/>
    <mergeCell ref="B7:B8"/>
    <mergeCell ref="J4:L4"/>
    <mergeCell ref="B30:C30"/>
    <mergeCell ref="B11:B12"/>
    <mergeCell ref="B13:B14"/>
    <mergeCell ref="B15:B16"/>
    <mergeCell ref="B17:B18"/>
    <mergeCell ref="B19:B20"/>
    <mergeCell ref="B21:B22"/>
    <mergeCell ref="B24:C24"/>
    <mergeCell ref="B25:C25"/>
    <mergeCell ref="B34:C34"/>
    <mergeCell ref="B35:C35"/>
    <mergeCell ref="B36:C36"/>
    <mergeCell ref="B26:C26"/>
    <mergeCell ref="B28:C28"/>
    <mergeCell ref="B29:C29"/>
    <mergeCell ref="B31:C31"/>
    <mergeCell ref="B32:C32"/>
  </mergeCells>
  <phoneticPr fontId="1"/>
  <conditionalFormatting sqref="D7:D22">
    <cfRule type="expression" dxfId="527" priority="35">
      <formula>(SUM($D$7:$D$22))=0</formula>
    </cfRule>
  </conditionalFormatting>
  <conditionalFormatting sqref="D28:D31">
    <cfRule type="expression" dxfId="526" priority="17">
      <formula>$D$32=0</formula>
    </cfRule>
  </conditionalFormatting>
  <conditionalFormatting sqref="D34:D36">
    <cfRule type="expression" dxfId="525" priority="14">
      <formula>(SUM($D$34:$D$36)=0)</formula>
    </cfRule>
  </conditionalFormatting>
  <conditionalFormatting sqref="D28:M31">
    <cfRule type="expression" dxfId="524" priority="28">
      <formula>AND(D27&lt;&gt;"",D28="")</formula>
    </cfRule>
    <cfRule type="expression" dxfId="523" priority="27">
      <formula>D28&lt;&gt;""</formula>
    </cfRule>
  </conditionalFormatting>
  <conditionalFormatting sqref="D7:O22">
    <cfRule type="expression" dxfId="522" priority="48">
      <formula>AND(D6&lt;&gt;"",D7="")</formula>
    </cfRule>
    <cfRule type="expression" dxfId="521" priority="47">
      <formula>D7&lt;&gt;""</formula>
    </cfRule>
  </conditionalFormatting>
  <conditionalFormatting sqref="D34:O36">
    <cfRule type="expression" dxfId="520" priority="15">
      <formula>D34&lt;&gt;""</formula>
    </cfRule>
    <cfRule type="expression" dxfId="519" priority="16">
      <formula>AND(D33&lt;&gt;"",D34="")</formula>
    </cfRule>
  </conditionalFormatting>
  <conditionalFormatting sqref="E7:E22">
    <cfRule type="expression" dxfId="518" priority="36">
      <formula>(SUM($E$7:$E$22))=0</formula>
    </cfRule>
  </conditionalFormatting>
  <conditionalFormatting sqref="E28:E31">
    <cfRule type="expression" dxfId="517" priority="18">
      <formula>$E$32=0</formula>
    </cfRule>
  </conditionalFormatting>
  <conditionalFormatting sqref="E34:E36">
    <cfRule type="expression" dxfId="516" priority="13">
      <formula>(SUM($E$34:$E$36)=0)</formula>
    </cfRule>
  </conditionalFormatting>
  <conditionalFormatting sqref="F7:F22">
    <cfRule type="expression" dxfId="515" priority="37">
      <formula>(SUM($F$7:$F$22))=0</formula>
    </cfRule>
  </conditionalFormatting>
  <conditionalFormatting sqref="F28:F31">
    <cfRule type="expression" dxfId="514" priority="19">
      <formula>$F$32=0</formula>
    </cfRule>
  </conditionalFormatting>
  <conditionalFormatting sqref="F34:F36">
    <cfRule type="expression" dxfId="513" priority="12">
      <formula>(SUM($F$34:$F$36)=0)</formula>
    </cfRule>
  </conditionalFormatting>
  <conditionalFormatting sqref="G7:G22">
    <cfRule type="expression" dxfId="512" priority="38">
      <formula>(SUM($G$7:$G$22))=0</formula>
    </cfRule>
  </conditionalFormatting>
  <conditionalFormatting sqref="G28:G31">
    <cfRule type="expression" dxfId="511" priority="20">
      <formula>$G$32=0</formula>
    </cfRule>
  </conditionalFormatting>
  <conditionalFormatting sqref="G34:G36">
    <cfRule type="expression" dxfId="510" priority="11">
      <formula>(SUM($G$34:$G$36)=0)</formula>
    </cfRule>
  </conditionalFormatting>
  <conditionalFormatting sqref="H4">
    <cfRule type="expression" dxfId="509" priority="2">
      <formula>$H$3&lt;&gt;"その他"</formula>
    </cfRule>
  </conditionalFormatting>
  <conditionalFormatting sqref="H7:H22">
    <cfRule type="expression" dxfId="508" priority="39">
      <formula>(SUM($H$7:$H$22))=0</formula>
    </cfRule>
  </conditionalFormatting>
  <conditionalFormatting sqref="H28:H31">
    <cfRule type="expression" dxfId="507" priority="21">
      <formula>$H$32=0</formula>
    </cfRule>
  </conditionalFormatting>
  <conditionalFormatting sqref="H34:H36">
    <cfRule type="expression" dxfId="506" priority="10">
      <formula>(SUM($H$34:$H$36)=0)</formula>
    </cfRule>
  </conditionalFormatting>
  <conditionalFormatting sqref="I7:I22">
    <cfRule type="expression" dxfId="505" priority="40">
      <formula>(SUM($I$7:$I$22))=0</formula>
    </cfRule>
  </conditionalFormatting>
  <conditionalFormatting sqref="I28:I31">
    <cfRule type="expression" dxfId="504" priority="22">
      <formula>$I$32=0</formula>
    </cfRule>
  </conditionalFormatting>
  <conditionalFormatting sqref="I34:I36">
    <cfRule type="expression" dxfId="503" priority="9">
      <formula>(SUM($I$34:$I$36)=0)</formula>
    </cfRule>
  </conditionalFormatting>
  <conditionalFormatting sqref="J7:J22">
    <cfRule type="expression" dxfId="502" priority="41">
      <formula>(SUM($J$7:$J$22))=0</formula>
    </cfRule>
  </conditionalFormatting>
  <conditionalFormatting sqref="J28:J31">
    <cfRule type="expression" dxfId="501" priority="23">
      <formula>$J$32=0</formula>
    </cfRule>
  </conditionalFormatting>
  <conditionalFormatting sqref="J34:J36">
    <cfRule type="expression" dxfId="500" priority="8">
      <formula>(SUM($J$34:$J$36)=0)</formula>
    </cfRule>
  </conditionalFormatting>
  <conditionalFormatting sqref="J4:L4">
    <cfRule type="expression" dxfId="499" priority="1">
      <formula>$J$3&lt;&gt;"その他"</formula>
    </cfRule>
  </conditionalFormatting>
  <conditionalFormatting sqref="K7:K22">
    <cfRule type="expression" dxfId="498" priority="42">
      <formula>(SUM($K$7:$K$22))=0</formula>
    </cfRule>
  </conditionalFormatting>
  <conditionalFormatting sqref="K28:K31">
    <cfRule type="expression" dxfId="497" priority="24">
      <formula>$K$32=0</formula>
    </cfRule>
  </conditionalFormatting>
  <conditionalFormatting sqref="K34:K36">
    <cfRule type="expression" dxfId="496" priority="7">
      <formula>(SUM($K$34:$K$36)=0)</formula>
    </cfRule>
  </conditionalFormatting>
  <conditionalFormatting sqref="L7:L22">
    <cfRule type="expression" dxfId="495" priority="43">
      <formula>(SUM($L$7:$L$22))=0</formula>
    </cfRule>
  </conditionalFormatting>
  <conditionalFormatting sqref="L28:L31">
    <cfRule type="expression" dxfId="494" priority="25">
      <formula>$L$32=0</formula>
    </cfRule>
  </conditionalFormatting>
  <conditionalFormatting sqref="L34:L36">
    <cfRule type="expression" dxfId="493" priority="6">
      <formula>(SUM($L$34:$L$36)=0)</formula>
    </cfRule>
  </conditionalFormatting>
  <conditionalFormatting sqref="M7:M22">
    <cfRule type="expression" dxfId="492" priority="44">
      <formula>(SUM($M$7:$M$22))=0</formula>
    </cfRule>
  </conditionalFormatting>
  <conditionalFormatting sqref="M28:M31">
    <cfRule type="expression" dxfId="491" priority="26">
      <formula>$M$32=0</formula>
    </cfRule>
  </conditionalFormatting>
  <conditionalFormatting sqref="M34:M36">
    <cfRule type="expression" dxfId="490" priority="5">
      <formula>(SUM($M$34:$M$36)=0)</formula>
    </cfRule>
  </conditionalFormatting>
  <conditionalFormatting sqref="N7:N22">
    <cfRule type="expression" dxfId="489" priority="45">
      <formula>(SUM($N$7:$N$22))=0</formula>
    </cfRule>
  </conditionalFormatting>
  <conditionalFormatting sqref="N28:N31">
    <cfRule type="expression" dxfId="488" priority="30">
      <formula>N28&lt;&gt;""</formula>
    </cfRule>
    <cfRule type="expression" dxfId="487" priority="31">
      <formula>AND(N27&lt;&gt;"",N28="")</formula>
    </cfRule>
    <cfRule type="expression" dxfId="486" priority="29">
      <formula>$N$32=0</formula>
    </cfRule>
  </conditionalFormatting>
  <conditionalFormatting sqref="N34:N36">
    <cfRule type="expression" dxfId="485" priority="4">
      <formula>(SUM($N$34:$N$36)=0)</formula>
    </cfRule>
  </conditionalFormatting>
  <conditionalFormatting sqref="O7:O22">
    <cfRule type="expression" dxfId="484" priority="46">
      <formula>(SUM($O$7:$O$22))=0</formula>
    </cfRule>
  </conditionalFormatting>
  <conditionalFormatting sqref="O28:O31">
    <cfRule type="expression" dxfId="483" priority="32">
      <formula>$O$32=0</formula>
    </cfRule>
    <cfRule type="expression" dxfId="482" priority="33">
      <formula>O28&lt;&gt;""</formula>
    </cfRule>
    <cfRule type="expression" dxfId="481" priority="34">
      <formula>AND(O27&lt;&gt;"",O28="")</formula>
    </cfRule>
  </conditionalFormatting>
  <conditionalFormatting sqref="O34:O36">
    <cfRule type="expression" dxfId="480" priority="3">
      <formula>(SUM($O$34:$O$36)=0)</formula>
    </cfRule>
  </conditionalFormatting>
  <dataValidations count="4">
    <dataValidation type="list" allowBlank="1" showInputMessage="1" showErrorMessage="1" sqref="J3:L3" xr:uid="{00000000-0002-0000-0A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A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00000000-0002-0000-0A00-000003000000}">
      <formula1>AND(H3="その他",ISNUMBER(H4))</formula1>
    </dataValidation>
    <dataValidation type="list" allowBlank="1" showInputMessage="1" showErrorMessage="1" sqref="D4:F4" xr:uid="{6D2489E0-1BA5-554A-BE0A-1F54542EED56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A00-000000000000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92D0-8969-CF47-B3B9-EF40FB9427EE}">
  <sheetPr codeName="Sheet12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2021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44287</v>
      </c>
      <c r="E6" s="11">
        <f>DATE(B3,5,1)</f>
        <v>44317</v>
      </c>
      <c r="F6" s="11">
        <f>DATE(B3,6,1)</f>
        <v>44348</v>
      </c>
      <c r="G6" s="11">
        <f>DATE(B3,7,1)</f>
        <v>44378</v>
      </c>
      <c r="H6" s="11">
        <f>DATE(B3,8,1)</f>
        <v>44409</v>
      </c>
      <c r="I6" s="11">
        <f>DATE(B3,9,1)</f>
        <v>44440</v>
      </c>
      <c r="J6" s="11">
        <f>DATE(B3,10,1)</f>
        <v>44470</v>
      </c>
      <c r="K6" s="11">
        <f>DATE(B3,11,1)</f>
        <v>44501</v>
      </c>
      <c r="L6" s="11">
        <f>DATE(B3,12,1)</f>
        <v>44531</v>
      </c>
      <c r="M6" s="11">
        <f>DATE(B3+1,1,1)</f>
        <v>44562</v>
      </c>
      <c r="N6" s="28">
        <f>DATE(B3+1,2,1)</f>
        <v>44593</v>
      </c>
      <c r="O6" s="11">
        <f>DATE(B3+1,3,1)</f>
        <v>44621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排出2021</f>
        <v>#REF!</v>
      </c>
      <c r="S7" s="71" t="e">
        <f>単位2021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[1]Y2021!$E$4</f>
        <v>#REF!</v>
      </c>
      <c r="S9" s="77" t="e">
        <f>[1]Y2021!$F$4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[1]Y2021!$E$5</f>
        <v>#REF!</v>
      </c>
      <c r="S11" s="77" t="e">
        <f>[1]Y2021!$F$5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[1]Y2021!$E$6</f>
        <v>#REF!</v>
      </c>
      <c r="S13" s="77" t="e">
        <f>[1]Y2021!$F$6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[1]Y2021!$E$7</f>
        <v>#REF!</v>
      </c>
      <c r="S15" s="77" t="e">
        <f>[1]Y2021!$F$7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[1]Y2021!$E$8</f>
        <v>#REF!</v>
      </c>
      <c r="S17" s="77" t="e">
        <f>[1]Y2021!$F$8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[1]Y2021!$E$9</f>
        <v>#REF!</v>
      </c>
      <c r="S19" s="77" t="e">
        <f>[1]Y2021!$F$9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[1]Y2021!$E$10</f>
        <v>#REF!</v>
      </c>
      <c r="S21" s="77" t="e">
        <f>[1]Y2021!$F$10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3ET+NUifF5PNJBKM3XdEJEWSvJxGnZlO67SfD+A652l0XEnY3R4tYmfD+33zbDeq9H9FDk5D54/EOlaBl2ipYA==" saltValue="yJGx+OYnmBR4ozy5jWXgUQ==" spinCount="100000" sheet="1" objects="1" scenarios="1"/>
  <mergeCells count="24"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</mergeCells>
  <phoneticPr fontId="1"/>
  <conditionalFormatting sqref="D7:D22">
    <cfRule type="expression" dxfId="479" priority="35">
      <formula>(SUM($D$7:$D$22))=0</formula>
    </cfRule>
  </conditionalFormatting>
  <conditionalFormatting sqref="D28:D31">
    <cfRule type="expression" dxfId="478" priority="17">
      <formula>$D$32=0</formula>
    </cfRule>
  </conditionalFormatting>
  <conditionalFormatting sqref="D34:D36">
    <cfRule type="expression" dxfId="477" priority="14">
      <formula>(SUM($D$34:$D$36)=0)</formula>
    </cfRule>
  </conditionalFormatting>
  <conditionalFormatting sqref="D28:M31">
    <cfRule type="expression" dxfId="476" priority="28">
      <formula>AND(D27&lt;&gt;"",D28="")</formula>
    </cfRule>
    <cfRule type="expression" dxfId="475" priority="27">
      <formula>D28&lt;&gt;""</formula>
    </cfRule>
  </conditionalFormatting>
  <conditionalFormatting sqref="D7:O22">
    <cfRule type="expression" dxfId="474" priority="48">
      <formula>AND(D6&lt;&gt;"",D7="")</formula>
    </cfRule>
    <cfRule type="expression" dxfId="473" priority="47">
      <formula>D7&lt;&gt;""</formula>
    </cfRule>
  </conditionalFormatting>
  <conditionalFormatting sqref="D34:O36">
    <cfRule type="expression" dxfId="472" priority="15">
      <formula>D34&lt;&gt;""</formula>
    </cfRule>
    <cfRule type="expression" dxfId="471" priority="16">
      <formula>AND(D33&lt;&gt;"",D34="")</formula>
    </cfRule>
  </conditionalFormatting>
  <conditionalFormatting sqref="E7:E22">
    <cfRule type="expression" dxfId="470" priority="36">
      <formula>(SUM($E$7:$E$22))=0</formula>
    </cfRule>
  </conditionalFormatting>
  <conditionalFormatting sqref="E28:E31">
    <cfRule type="expression" dxfId="469" priority="18">
      <formula>$E$32=0</formula>
    </cfRule>
  </conditionalFormatting>
  <conditionalFormatting sqref="E34:E36">
    <cfRule type="expression" dxfId="468" priority="13">
      <formula>(SUM($E$34:$E$36)=0)</formula>
    </cfRule>
  </conditionalFormatting>
  <conditionalFormatting sqref="F7:F22">
    <cfRule type="expression" dxfId="467" priority="37">
      <formula>(SUM($F$7:$F$22))=0</formula>
    </cfRule>
  </conditionalFormatting>
  <conditionalFormatting sqref="F28:F31">
    <cfRule type="expression" dxfId="466" priority="19">
      <formula>$F$32=0</formula>
    </cfRule>
  </conditionalFormatting>
  <conditionalFormatting sqref="F34:F36">
    <cfRule type="expression" dxfId="465" priority="12">
      <formula>(SUM($F$34:$F$36)=0)</formula>
    </cfRule>
  </conditionalFormatting>
  <conditionalFormatting sqref="G7:G22">
    <cfRule type="expression" dxfId="464" priority="38">
      <formula>(SUM($G$7:$G$22))=0</formula>
    </cfRule>
  </conditionalFormatting>
  <conditionalFormatting sqref="G28:G31">
    <cfRule type="expression" dxfId="463" priority="20">
      <formula>$G$32=0</formula>
    </cfRule>
  </conditionalFormatting>
  <conditionalFormatting sqref="G34:G36">
    <cfRule type="expression" dxfId="462" priority="11">
      <formula>(SUM($G$34:$G$36)=0)</formula>
    </cfRule>
  </conditionalFormatting>
  <conditionalFormatting sqref="H4">
    <cfRule type="expression" dxfId="461" priority="2">
      <formula>$H$3&lt;&gt;"その他"</formula>
    </cfRule>
  </conditionalFormatting>
  <conditionalFormatting sqref="H7:H22">
    <cfRule type="expression" dxfId="460" priority="39">
      <formula>(SUM($H$7:$H$22))=0</formula>
    </cfRule>
  </conditionalFormatting>
  <conditionalFormatting sqref="H28:H31">
    <cfRule type="expression" dxfId="459" priority="21">
      <formula>$H$32=0</formula>
    </cfRule>
  </conditionalFormatting>
  <conditionalFormatting sqref="H34:H36">
    <cfRule type="expression" dxfId="458" priority="10">
      <formula>(SUM($H$34:$H$36)=0)</formula>
    </cfRule>
  </conditionalFormatting>
  <conditionalFormatting sqref="I7:I22">
    <cfRule type="expression" dxfId="457" priority="40">
      <formula>(SUM($I$7:$I$22))=0</formula>
    </cfRule>
  </conditionalFormatting>
  <conditionalFormatting sqref="I28:I31">
    <cfRule type="expression" dxfId="456" priority="22">
      <formula>$I$32=0</formula>
    </cfRule>
  </conditionalFormatting>
  <conditionalFormatting sqref="I34:I36">
    <cfRule type="expression" dxfId="455" priority="9">
      <formula>(SUM($I$34:$I$36)=0)</formula>
    </cfRule>
  </conditionalFormatting>
  <conditionalFormatting sqref="J7:J22">
    <cfRule type="expression" dxfId="454" priority="41">
      <formula>(SUM($J$7:$J$22))=0</formula>
    </cfRule>
  </conditionalFormatting>
  <conditionalFormatting sqref="J28:J31">
    <cfRule type="expression" dxfId="453" priority="23">
      <formula>$J$32=0</formula>
    </cfRule>
  </conditionalFormatting>
  <conditionalFormatting sqref="J34:J36">
    <cfRule type="expression" dxfId="452" priority="8">
      <formula>(SUM($J$34:$J$36)=0)</formula>
    </cfRule>
  </conditionalFormatting>
  <conditionalFormatting sqref="J4:L4">
    <cfRule type="expression" dxfId="451" priority="1">
      <formula>$J$3&lt;&gt;"その他"</formula>
    </cfRule>
  </conditionalFormatting>
  <conditionalFormatting sqref="K7:K22">
    <cfRule type="expression" dxfId="450" priority="42">
      <formula>(SUM($K$7:$K$22))=0</formula>
    </cfRule>
  </conditionalFormatting>
  <conditionalFormatting sqref="K28:K31">
    <cfRule type="expression" dxfId="449" priority="24">
      <formula>$K$32=0</formula>
    </cfRule>
  </conditionalFormatting>
  <conditionalFormatting sqref="K34:K36">
    <cfRule type="expression" dxfId="448" priority="7">
      <formula>(SUM($K$34:$K$36)=0)</formula>
    </cfRule>
  </conditionalFormatting>
  <conditionalFormatting sqref="L7:L22">
    <cfRule type="expression" dxfId="447" priority="43">
      <formula>(SUM($L$7:$L$22))=0</formula>
    </cfRule>
  </conditionalFormatting>
  <conditionalFormatting sqref="L28:L31">
    <cfRule type="expression" dxfId="446" priority="25">
      <formula>$L$32=0</formula>
    </cfRule>
  </conditionalFormatting>
  <conditionalFormatting sqref="L34:L36">
    <cfRule type="expression" dxfId="445" priority="6">
      <formula>(SUM($L$34:$L$36)=0)</formula>
    </cfRule>
  </conditionalFormatting>
  <conditionalFormatting sqref="M7:M22">
    <cfRule type="expression" dxfId="444" priority="44">
      <formula>(SUM($M$7:$M$22))=0</formula>
    </cfRule>
  </conditionalFormatting>
  <conditionalFormatting sqref="M28:M31">
    <cfRule type="expression" dxfId="443" priority="26">
      <formula>$M$32=0</formula>
    </cfRule>
  </conditionalFormatting>
  <conditionalFormatting sqref="M34:M36">
    <cfRule type="expression" dxfId="442" priority="5">
      <formula>(SUM($M$34:$M$36)=0)</formula>
    </cfRule>
  </conditionalFormatting>
  <conditionalFormatting sqref="N7:N22">
    <cfRule type="expression" dxfId="441" priority="45">
      <formula>(SUM($N$7:$N$22))=0</formula>
    </cfRule>
  </conditionalFormatting>
  <conditionalFormatting sqref="N28:N31">
    <cfRule type="expression" dxfId="440" priority="30">
      <formula>N28&lt;&gt;""</formula>
    </cfRule>
    <cfRule type="expression" dxfId="439" priority="31">
      <formula>AND(N27&lt;&gt;"",N28="")</formula>
    </cfRule>
    <cfRule type="expression" dxfId="438" priority="29">
      <formula>$N$32=0</formula>
    </cfRule>
  </conditionalFormatting>
  <conditionalFormatting sqref="N34:N36">
    <cfRule type="expression" dxfId="437" priority="4">
      <formula>(SUM($N$34:$N$36)=0)</formula>
    </cfRule>
  </conditionalFormatting>
  <conditionalFormatting sqref="O7:O22">
    <cfRule type="expression" dxfId="436" priority="46">
      <formula>(SUM($O$7:$O$22))=0</formula>
    </cfRule>
  </conditionalFormatting>
  <conditionalFormatting sqref="O28:O31">
    <cfRule type="expression" dxfId="435" priority="32">
      <formula>$O$32=0</formula>
    </cfRule>
    <cfRule type="expression" dxfId="434" priority="33">
      <formula>O28&lt;&gt;""</formula>
    </cfRule>
    <cfRule type="expression" dxfId="433" priority="34">
      <formula>AND(O27&lt;&gt;"",O28="")</formula>
    </cfRule>
  </conditionalFormatting>
  <conditionalFormatting sqref="O34:O36">
    <cfRule type="expression" dxfId="432" priority="3">
      <formula>(SUM($O$34:$O$36)=0)</formula>
    </cfRule>
  </conditionalFormatting>
  <dataValidations count="4">
    <dataValidation type="custom" operator="greaterThan" allowBlank="1" showInputMessage="1" showErrorMessage="1" sqref="H4 J4:L4" xr:uid="{3F693CCC-1F66-0A45-B49D-28336C7C8173}">
      <formula1>AND(H3="その他",ISNUMBER(H4))</formula1>
    </dataValidation>
    <dataValidation type="list" allowBlank="1" showInputMessage="1" showErrorMessage="1" sqref="H3" xr:uid="{D0EEF304-B9C5-D84A-8DC5-09610ABAECE7}">
      <formula1>"北海道電力,東北電力,東京電力,中部電力,北陸電力,関西電力,中国電力,四国電力,九州電力,沖縄電力,その他"</formula1>
    </dataValidation>
    <dataValidation type="list" allowBlank="1" showInputMessage="1" showErrorMessage="1" sqref="J3:L3" xr:uid="{315387F9-0089-124A-8646-DFFDEE7F7452}">
      <formula1>"「昼間」午前8時～午後10時まで,「夜間」午後10時～翌午前8時まで, その他"</formula1>
    </dataValidation>
    <dataValidation type="list" allowBlank="1" showInputMessage="1" showErrorMessage="1" sqref="D4:F4" xr:uid="{1094C668-E1D8-C741-BD3E-83E445EAD68C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76B80A2C-D8FF-6E4B-90AF-B8C40E8E7CE1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3B48C-74E8-AE4C-BD19-2BDC86CF485A}">
  <sheetPr codeName="Sheet13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2022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141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159">
        <v>0.63600000000000001</v>
      </c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44652</v>
      </c>
      <c r="E6" s="11">
        <f>DATE(B3,5,1)</f>
        <v>44682</v>
      </c>
      <c r="F6" s="11">
        <f>DATE(B3,6,1)</f>
        <v>44713</v>
      </c>
      <c r="G6" s="11">
        <f>DATE(B3,7,1)</f>
        <v>44743</v>
      </c>
      <c r="H6" s="11">
        <f>DATE(B3,8,1)</f>
        <v>44774</v>
      </c>
      <c r="I6" s="11">
        <f>DATE(B3,9,1)</f>
        <v>44805</v>
      </c>
      <c r="J6" s="11">
        <f>DATE(B3,10,1)</f>
        <v>44835</v>
      </c>
      <c r="K6" s="11">
        <f>DATE(B3,11,1)</f>
        <v>44866</v>
      </c>
      <c r="L6" s="11">
        <f>DATE(B3,12,1)</f>
        <v>44896</v>
      </c>
      <c r="M6" s="11">
        <f>DATE(B3+1,1,1)</f>
        <v>44927</v>
      </c>
      <c r="N6" s="28">
        <f>DATE(B3+1,2,1)</f>
        <v>44958</v>
      </c>
      <c r="O6" s="11">
        <f>DATE(B3+1,3,1)</f>
        <v>44986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>
        <v>3000</v>
      </c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3000</v>
      </c>
      <c r="Q7" s="69" t="s">
        <v>96</v>
      </c>
      <c r="R7" s="70" t="e">
        <f>排出2022</f>
        <v>#REF!</v>
      </c>
      <c r="S7" s="71" t="e">
        <f>単位2022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[1]Y2022!$E$4</f>
        <v>#REF!</v>
      </c>
      <c r="S9" s="77" t="e">
        <f>[1]Y2022!$F$4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[1]Y2022!$E$5</f>
        <v>#REF!</v>
      </c>
      <c r="S11" s="77" t="e">
        <f>[1]Y2022!$F$5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[1]Y2022!$E$6</f>
        <v>#REF!</v>
      </c>
      <c r="S13" s="77" t="e">
        <f>[1]Y2022!$F$6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[1]Y2022!$E$7</f>
        <v>#REF!</v>
      </c>
      <c r="S15" s="77" t="e">
        <f>[1]Y2022!$F$7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[1]Y2022!$E$8</f>
        <v>#REF!</v>
      </c>
      <c r="S17" s="77" t="e">
        <f>[1]Y2022!$F$8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[1]Y2022!$E$9</f>
        <v>#REF!</v>
      </c>
      <c r="S19" s="77" t="e">
        <f>[1]Y2022!$F$9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[1]Y2022!$E$10</f>
        <v>#REF!</v>
      </c>
      <c r="S21" s="77" t="e">
        <f>[1]Y2022!$F$10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3000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5igbUxv9RDBu1SBc5UxSQUtFZoICy3wSUiRsmr6mSMT7ahTx1tKTdm75eiHoq+HVfxbQELDbVi+m/oFAjrnkng==" saltValue="bJPfAIeJP/7Jz+5m7JmHQA==" spinCount="100000" sheet="1" objects="1" scenarios="1"/>
  <mergeCells count="24"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</mergeCells>
  <phoneticPr fontId="1"/>
  <conditionalFormatting sqref="D7:D22">
    <cfRule type="expression" dxfId="431" priority="35">
      <formula>(SUM($D$7:$D$22))=0</formula>
    </cfRule>
  </conditionalFormatting>
  <conditionalFormatting sqref="D28:D31">
    <cfRule type="expression" dxfId="430" priority="17">
      <formula>$D$32=0</formula>
    </cfRule>
  </conditionalFormatting>
  <conditionalFormatting sqref="D34:D36">
    <cfRule type="expression" dxfId="429" priority="14">
      <formula>(SUM($D$34:$D$36)=0)</formula>
    </cfRule>
  </conditionalFormatting>
  <conditionalFormatting sqref="D28:M31">
    <cfRule type="expression" dxfId="428" priority="28">
      <formula>AND(D27&lt;&gt;"",D28="")</formula>
    </cfRule>
    <cfRule type="expression" dxfId="427" priority="27">
      <formula>D28&lt;&gt;""</formula>
    </cfRule>
  </conditionalFormatting>
  <conditionalFormatting sqref="D7:O22">
    <cfRule type="expression" dxfId="426" priority="48">
      <formula>AND(D6&lt;&gt;"",D7="")</formula>
    </cfRule>
    <cfRule type="expression" dxfId="425" priority="47">
      <formula>D7&lt;&gt;""</formula>
    </cfRule>
  </conditionalFormatting>
  <conditionalFormatting sqref="D34:O36">
    <cfRule type="expression" dxfId="424" priority="15">
      <formula>D34&lt;&gt;""</formula>
    </cfRule>
    <cfRule type="expression" dxfId="423" priority="16">
      <formula>AND(D33&lt;&gt;"",D34="")</formula>
    </cfRule>
  </conditionalFormatting>
  <conditionalFormatting sqref="E7:E22">
    <cfRule type="expression" dxfId="422" priority="36">
      <formula>(SUM($E$7:$E$22))=0</formula>
    </cfRule>
  </conditionalFormatting>
  <conditionalFormatting sqref="E28:E31">
    <cfRule type="expression" dxfId="421" priority="18">
      <formula>$E$32=0</formula>
    </cfRule>
  </conditionalFormatting>
  <conditionalFormatting sqref="E34:E36">
    <cfRule type="expression" dxfId="420" priority="13">
      <formula>(SUM($E$34:$E$36)=0)</formula>
    </cfRule>
  </conditionalFormatting>
  <conditionalFormatting sqref="F7:F22">
    <cfRule type="expression" dxfId="419" priority="37">
      <formula>(SUM($F$7:$F$22))=0</formula>
    </cfRule>
  </conditionalFormatting>
  <conditionalFormatting sqref="F28:F31">
    <cfRule type="expression" dxfId="418" priority="19">
      <formula>$F$32=0</formula>
    </cfRule>
  </conditionalFormatting>
  <conditionalFormatting sqref="F34:F36">
    <cfRule type="expression" dxfId="417" priority="12">
      <formula>(SUM($F$34:$F$36)=0)</formula>
    </cfRule>
  </conditionalFormatting>
  <conditionalFormatting sqref="G7:G22">
    <cfRule type="expression" dxfId="416" priority="38">
      <formula>(SUM($G$7:$G$22))=0</formula>
    </cfRule>
  </conditionalFormatting>
  <conditionalFormatting sqref="G28:G31">
    <cfRule type="expression" dxfId="415" priority="20">
      <formula>$G$32=0</formula>
    </cfRule>
  </conditionalFormatting>
  <conditionalFormatting sqref="G34:G36">
    <cfRule type="expression" dxfId="414" priority="11">
      <formula>(SUM($G$34:$G$36)=0)</formula>
    </cfRule>
  </conditionalFormatting>
  <conditionalFormatting sqref="H4">
    <cfRule type="expression" dxfId="413" priority="2">
      <formula>$H$3&lt;&gt;"その他"</formula>
    </cfRule>
  </conditionalFormatting>
  <conditionalFormatting sqref="H7:H22">
    <cfRule type="expression" dxfId="412" priority="39">
      <formula>(SUM($H$7:$H$22))=0</formula>
    </cfRule>
  </conditionalFormatting>
  <conditionalFormatting sqref="H28:H31">
    <cfRule type="expression" dxfId="411" priority="21">
      <formula>$H$32=0</formula>
    </cfRule>
  </conditionalFormatting>
  <conditionalFormatting sqref="H34:H36">
    <cfRule type="expression" dxfId="410" priority="10">
      <formula>(SUM($H$34:$H$36)=0)</formula>
    </cfRule>
  </conditionalFormatting>
  <conditionalFormatting sqref="I7:I22">
    <cfRule type="expression" dxfId="409" priority="40">
      <formula>(SUM($I$7:$I$22))=0</formula>
    </cfRule>
  </conditionalFormatting>
  <conditionalFormatting sqref="I28:I31">
    <cfRule type="expression" dxfId="408" priority="22">
      <formula>$I$32=0</formula>
    </cfRule>
  </conditionalFormatting>
  <conditionalFormatting sqref="I34:I36">
    <cfRule type="expression" dxfId="407" priority="9">
      <formula>(SUM($I$34:$I$36)=0)</formula>
    </cfRule>
  </conditionalFormatting>
  <conditionalFormatting sqref="J7:J22">
    <cfRule type="expression" dxfId="406" priority="41">
      <formula>(SUM($J$7:$J$22))=0</formula>
    </cfRule>
  </conditionalFormatting>
  <conditionalFormatting sqref="J28:J31">
    <cfRule type="expression" dxfId="405" priority="23">
      <formula>$J$32=0</formula>
    </cfRule>
  </conditionalFormatting>
  <conditionalFormatting sqref="J34:J36">
    <cfRule type="expression" dxfId="404" priority="8">
      <formula>(SUM($J$34:$J$36)=0)</formula>
    </cfRule>
  </conditionalFormatting>
  <conditionalFormatting sqref="J4:L4">
    <cfRule type="expression" dxfId="403" priority="1">
      <formula>$J$3&lt;&gt;"その他"</formula>
    </cfRule>
  </conditionalFormatting>
  <conditionalFormatting sqref="K7:K22">
    <cfRule type="expression" dxfId="402" priority="42">
      <formula>(SUM($K$7:$K$22))=0</formula>
    </cfRule>
  </conditionalFormatting>
  <conditionalFormatting sqref="K28:K31">
    <cfRule type="expression" dxfId="401" priority="24">
      <formula>$K$32=0</formula>
    </cfRule>
  </conditionalFormatting>
  <conditionalFormatting sqref="K34:K36">
    <cfRule type="expression" dxfId="400" priority="7">
      <formula>(SUM($K$34:$K$36)=0)</formula>
    </cfRule>
  </conditionalFormatting>
  <conditionalFormatting sqref="L7:L22">
    <cfRule type="expression" dxfId="399" priority="43">
      <formula>(SUM($L$7:$L$22))=0</formula>
    </cfRule>
  </conditionalFormatting>
  <conditionalFormatting sqref="L28:L31">
    <cfRule type="expression" dxfId="398" priority="25">
      <formula>$L$32=0</formula>
    </cfRule>
  </conditionalFormatting>
  <conditionalFormatting sqref="L34:L36">
    <cfRule type="expression" dxfId="397" priority="6">
      <formula>(SUM($L$34:$L$36)=0)</formula>
    </cfRule>
  </conditionalFormatting>
  <conditionalFormatting sqref="M7:M22">
    <cfRule type="expression" dxfId="396" priority="44">
      <formula>(SUM($M$7:$M$22))=0</formula>
    </cfRule>
  </conditionalFormatting>
  <conditionalFormatting sqref="M28:M31">
    <cfRule type="expression" dxfId="395" priority="26">
      <formula>$M$32=0</formula>
    </cfRule>
  </conditionalFormatting>
  <conditionalFormatting sqref="M34:M36">
    <cfRule type="expression" dxfId="394" priority="5">
      <formula>(SUM($M$34:$M$36)=0)</formula>
    </cfRule>
  </conditionalFormatting>
  <conditionalFormatting sqref="N7:N22">
    <cfRule type="expression" dxfId="393" priority="45">
      <formula>(SUM($N$7:$N$22))=0</formula>
    </cfRule>
  </conditionalFormatting>
  <conditionalFormatting sqref="N28:N31">
    <cfRule type="expression" dxfId="392" priority="30">
      <formula>N28&lt;&gt;""</formula>
    </cfRule>
    <cfRule type="expression" dxfId="391" priority="31">
      <formula>AND(N27&lt;&gt;"",N28="")</formula>
    </cfRule>
    <cfRule type="expression" dxfId="390" priority="29">
      <formula>$N$32=0</formula>
    </cfRule>
  </conditionalFormatting>
  <conditionalFormatting sqref="N34:N36">
    <cfRule type="expression" dxfId="389" priority="4">
      <formula>(SUM($N$34:$N$36)=0)</formula>
    </cfRule>
  </conditionalFormatting>
  <conditionalFormatting sqref="O7:O22">
    <cfRule type="expression" dxfId="388" priority="46">
      <formula>(SUM($O$7:$O$22))=0</formula>
    </cfRule>
  </conditionalFormatting>
  <conditionalFormatting sqref="O28:O31">
    <cfRule type="expression" dxfId="387" priority="32">
      <formula>$O$32=0</formula>
    </cfRule>
    <cfRule type="expression" dxfId="386" priority="33">
      <formula>O28&lt;&gt;""</formula>
    </cfRule>
    <cfRule type="expression" dxfId="385" priority="34">
      <formula>AND(O27&lt;&gt;"",O28="")</formula>
    </cfRule>
  </conditionalFormatting>
  <conditionalFormatting sqref="O34:O36">
    <cfRule type="expression" dxfId="384" priority="3">
      <formula>(SUM($O$34:$O$36)=0)</formula>
    </cfRule>
  </conditionalFormatting>
  <dataValidations count="4">
    <dataValidation type="list" allowBlank="1" showInputMessage="1" showErrorMessage="1" sqref="J3:L3" xr:uid="{5877F7DD-B9C4-474E-A8C4-51761DE53FF6}">
      <formula1>"「昼間」午前8時～午後10時まで,「夜間」午後10時～翌午前8時まで, その他"</formula1>
    </dataValidation>
    <dataValidation type="list" allowBlank="1" showInputMessage="1" showErrorMessage="1" sqref="H3" xr:uid="{DC589EA3-FF8B-E443-9DAF-2344C2CF9858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0C2EE988-A961-7D4B-B48B-7A5C5F90EA1F}">
      <formula1>AND(H3="その他",ISNUMBER(H4))</formula1>
    </dataValidation>
    <dataValidation type="list" allowBlank="1" showInputMessage="1" showErrorMessage="1" sqref="D4:F4" xr:uid="{829190B6-1F53-EA47-964C-B7DD7D65CD87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8CB0A336-7E24-2B49-8E7D-00FD08DDD1C2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C603C-DBE4-9D47-B861-6AF6755145F4}">
  <sheetPr codeName="Sheet14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2023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45017</v>
      </c>
      <c r="E6" s="11">
        <f>DATE(B3,5,1)</f>
        <v>45047</v>
      </c>
      <c r="F6" s="11">
        <f>DATE(B3,6,1)</f>
        <v>45078</v>
      </c>
      <c r="G6" s="11">
        <f>DATE(B3,7,1)</f>
        <v>45108</v>
      </c>
      <c r="H6" s="11">
        <f>DATE(B3,8,1)</f>
        <v>45139</v>
      </c>
      <c r="I6" s="11">
        <f>DATE(B3,9,1)</f>
        <v>45170</v>
      </c>
      <c r="J6" s="11">
        <f>DATE(B3,10,1)</f>
        <v>45200</v>
      </c>
      <c r="K6" s="11">
        <f>DATE(B3,11,1)</f>
        <v>45231</v>
      </c>
      <c r="L6" s="11">
        <f>DATE(B3,12,1)</f>
        <v>45261</v>
      </c>
      <c r="M6" s="11">
        <f>DATE(B3+1,1,1)</f>
        <v>45292</v>
      </c>
      <c r="N6" s="28">
        <f>DATE(B3+1,2,1)</f>
        <v>45323</v>
      </c>
      <c r="O6" s="11">
        <f>DATE(B3+1,3,1)</f>
        <v>45352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排出2023</f>
        <v>#REF!</v>
      </c>
      <c r="S7" s="71" t="e">
        <f>単位2023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[1]Y2023!$E$4</f>
        <v>#REF!</v>
      </c>
      <c r="S9" s="77" t="e">
        <f>[1]Y2023!$F$4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[1]Y2023!$E$5</f>
        <v>#REF!</v>
      </c>
      <c r="S11" s="77" t="e">
        <f>[1]Y2023!$F$5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[1]Y2023!$E$6</f>
        <v>#REF!</v>
      </c>
      <c r="S13" s="77" t="e">
        <f>[1]Y2023!$F$6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[1]Y2023!$E$7</f>
        <v>#REF!</v>
      </c>
      <c r="S15" s="77" t="e">
        <f>[1]Y2023!$F$7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[1]Y2023!$E$8</f>
        <v>#REF!</v>
      </c>
      <c r="S17" s="77" t="e">
        <f>[1]Y2023!$F$8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[1]Y2023!$E$9</f>
        <v>#REF!</v>
      </c>
      <c r="S19" s="77" t="e">
        <f>[1]Y2023!$F$9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[1]Y2023!$E$10</f>
        <v>#REF!</v>
      </c>
      <c r="S21" s="77" t="e">
        <f>[1]Y2023!$F$10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pzdLaWad1Sc9we8PmjF2hFKRC8nMx6PKiN4AsLjonYbfgYsb02U/KMF1os883hcD/3VSE3mJCThIIJ9ELWI4cw==" saltValue="KlYcu/BoCYzcKzZ95FRKKQ==" spinCount="100000" sheet="1" objects="1" scenarios="1"/>
  <mergeCells count="24"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</mergeCells>
  <phoneticPr fontId="1"/>
  <conditionalFormatting sqref="D7:D22">
    <cfRule type="expression" dxfId="383" priority="35">
      <formula>(SUM($D$7:$D$22))=0</formula>
    </cfRule>
  </conditionalFormatting>
  <conditionalFormatting sqref="D28:D31">
    <cfRule type="expression" dxfId="382" priority="17">
      <formula>$D$32=0</formula>
    </cfRule>
  </conditionalFormatting>
  <conditionalFormatting sqref="D34:D36">
    <cfRule type="expression" dxfId="381" priority="14">
      <formula>(SUM($D$34:$D$36)=0)</formula>
    </cfRule>
  </conditionalFormatting>
  <conditionalFormatting sqref="D28:M31">
    <cfRule type="expression" dxfId="380" priority="28">
      <formula>AND(D27&lt;&gt;"",D28="")</formula>
    </cfRule>
    <cfRule type="expression" dxfId="379" priority="27">
      <formula>D28&lt;&gt;""</formula>
    </cfRule>
  </conditionalFormatting>
  <conditionalFormatting sqref="D7:O22">
    <cfRule type="expression" dxfId="378" priority="48">
      <formula>AND(D6&lt;&gt;"",D7="")</formula>
    </cfRule>
    <cfRule type="expression" dxfId="377" priority="47">
      <formula>D7&lt;&gt;""</formula>
    </cfRule>
  </conditionalFormatting>
  <conditionalFormatting sqref="D34:O36">
    <cfRule type="expression" dxfId="376" priority="15">
      <formula>D34&lt;&gt;""</formula>
    </cfRule>
    <cfRule type="expression" dxfId="375" priority="16">
      <formula>AND(D33&lt;&gt;"",D34="")</formula>
    </cfRule>
  </conditionalFormatting>
  <conditionalFormatting sqref="E7:E22">
    <cfRule type="expression" dxfId="374" priority="36">
      <formula>(SUM($E$7:$E$22))=0</formula>
    </cfRule>
  </conditionalFormatting>
  <conditionalFormatting sqref="E28:E31">
    <cfRule type="expression" dxfId="373" priority="18">
      <formula>$E$32=0</formula>
    </cfRule>
  </conditionalFormatting>
  <conditionalFormatting sqref="E34:E36">
    <cfRule type="expression" dxfId="372" priority="13">
      <formula>(SUM($E$34:$E$36)=0)</formula>
    </cfRule>
  </conditionalFormatting>
  <conditionalFormatting sqref="F7:F22">
    <cfRule type="expression" dxfId="371" priority="37">
      <formula>(SUM($F$7:$F$22))=0</formula>
    </cfRule>
  </conditionalFormatting>
  <conditionalFormatting sqref="F28:F31">
    <cfRule type="expression" dxfId="370" priority="19">
      <formula>$F$32=0</formula>
    </cfRule>
  </conditionalFormatting>
  <conditionalFormatting sqref="F34:F36">
    <cfRule type="expression" dxfId="369" priority="12">
      <formula>(SUM($F$34:$F$36)=0)</formula>
    </cfRule>
  </conditionalFormatting>
  <conditionalFormatting sqref="G7:G22">
    <cfRule type="expression" dxfId="368" priority="38">
      <formula>(SUM($G$7:$G$22))=0</formula>
    </cfRule>
  </conditionalFormatting>
  <conditionalFormatting sqref="G28:G31">
    <cfRule type="expression" dxfId="367" priority="20">
      <formula>$G$32=0</formula>
    </cfRule>
  </conditionalFormatting>
  <conditionalFormatting sqref="G34:G36">
    <cfRule type="expression" dxfId="366" priority="11">
      <formula>(SUM($G$34:$G$36)=0)</formula>
    </cfRule>
  </conditionalFormatting>
  <conditionalFormatting sqref="H4">
    <cfRule type="expression" dxfId="365" priority="2">
      <formula>$H$3&lt;&gt;"その他"</formula>
    </cfRule>
  </conditionalFormatting>
  <conditionalFormatting sqref="H7:H22">
    <cfRule type="expression" dxfId="364" priority="39">
      <formula>(SUM($H$7:$H$22))=0</formula>
    </cfRule>
  </conditionalFormatting>
  <conditionalFormatting sqref="H28:H31">
    <cfRule type="expression" dxfId="363" priority="21">
      <formula>$H$32=0</formula>
    </cfRule>
  </conditionalFormatting>
  <conditionalFormatting sqref="H34:H36">
    <cfRule type="expression" dxfId="362" priority="10">
      <formula>(SUM($H$34:$H$36)=0)</formula>
    </cfRule>
  </conditionalFormatting>
  <conditionalFormatting sqref="I7:I22">
    <cfRule type="expression" dxfId="361" priority="40">
      <formula>(SUM($I$7:$I$22))=0</formula>
    </cfRule>
  </conditionalFormatting>
  <conditionalFormatting sqref="I28:I31">
    <cfRule type="expression" dxfId="360" priority="22">
      <formula>$I$32=0</formula>
    </cfRule>
  </conditionalFormatting>
  <conditionalFormatting sqref="I34:I36">
    <cfRule type="expression" dxfId="359" priority="9">
      <formula>(SUM($I$34:$I$36)=0)</formula>
    </cfRule>
  </conditionalFormatting>
  <conditionalFormatting sqref="J7:J22">
    <cfRule type="expression" dxfId="358" priority="41">
      <formula>(SUM($J$7:$J$22))=0</formula>
    </cfRule>
  </conditionalFormatting>
  <conditionalFormatting sqref="J28:J31">
    <cfRule type="expression" dxfId="357" priority="23">
      <formula>$J$32=0</formula>
    </cfRule>
  </conditionalFormatting>
  <conditionalFormatting sqref="J34:J36">
    <cfRule type="expression" dxfId="356" priority="8">
      <formula>(SUM($J$34:$J$36)=0)</formula>
    </cfRule>
  </conditionalFormatting>
  <conditionalFormatting sqref="J4:L4">
    <cfRule type="expression" dxfId="355" priority="1">
      <formula>$J$3&lt;&gt;"その他"</formula>
    </cfRule>
  </conditionalFormatting>
  <conditionalFormatting sqref="K7:K22">
    <cfRule type="expression" dxfId="354" priority="42">
      <formula>(SUM($K$7:$K$22))=0</formula>
    </cfRule>
  </conditionalFormatting>
  <conditionalFormatting sqref="K28:K31">
    <cfRule type="expression" dxfId="353" priority="24">
      <formula>$K$32=0</formula>
    </cfRule>
  </conditionalFormatting>
  <conditionalFormatting sqref="K34:K36">
    <cfRule type="expression" dxfId="352" priority="7">
      <formula>(SUM($K$34:$K$36)=0)</formula>
    </cfRule>
  </conditionalFormatting>
  <conditionalFormatting sqref="L7:L22">
    <cfRule type="expression" dxfId="351" priority="43">
      <formula>(SUM($L$7:$L$22))=0</formula>
    </cfRule>
  </conditionalFormatting>
  <conditionalFormatting sqref="L28:L31">
    <cfRule type="expression" dxfId="350" priority="25">
      <formula>$L$32=0</formula>
    </cfRule>
  </conditionalFormatting>
  <conditionalFormatting sqref="L34:L36">
    <cfRule type="expression" dxfId="349" priority="6">
      <formula>(SUM($L$34:$L$36)=0)</formula>
    </cfRule>
  </conditionalFormatting>
  <conditionalFormatting sqref="M7:M22">
    <cfRule type="expression" dxfId="348" priority="44">
      <formula>(SUM($M$7:$M$22))=0</formula>
    </cfRule>
  </conditionalFormatting>
  <conditionalFormatting sqref="M28:M31">
    <cfRule type="expression" dxfId="347" priority="26">
      <formula>$M$32=0</formula>
    </cfRule>
  </conditionalFormatting>
  <conditionalFormatting sqref="M34:M36">
    <cfRule type="expression" dxfId="346" priority="5">
      <formula>(SUM($M$34:$M$36)=0)</formula>
    </cfRule>
  </conditionalFormatting>
  <conditionalFormatting sqref="N7:N22">
    <cfRule type="expression" dxfId="345" priority="45">
      <formula>(SUM($N$7:$N$22))=0</formula>
    </cfRule>
  </conditionalFormatting>
  <conditionalFormatting sqref="N28:N31">
    <cfRule type="expression" dxfId="344" priority="30">
      <formula>N28&lt;&gt;""</formula>
    </cfRule>
    <cfRule type="expression" dxfId="343" priority="31">
      <formula>AND(N27&lt;&gt;"",N28="")</formula>
    </cfRule>
    <cfRule type="expression" dxfId="342" priority="29">
      <formula>$N$32=0</formula>
    </cfRule>
  </conditionalFormatting>
  <conditionalFormatting sqref="N34:N36">
    <cfRule type="expression" dxfId="341" priority="4">
      <formula>(SUM($N$34:$N$36)=0)</formula>
    </cfRule>
  </conditionalFormatting>
  <conditionalFormatting sqref="O7:O22">
    <cfRule type="expression" dxfId="340" priority="46">
      <formula>(SUM($O$7:$O$22))=0</formula>
    </cfRule>
  </conditionalFormatting>
  <conditionalFormatting sqref="O28:O31">
    <cfRule type="expression" dxfId="339" priority="32">
      <formula>$O$32=0</formula>
    </cfRule>
    <cfRule type="expression" dxfId="338" priority="33">
      <formula>O28&lt;&gt;""</formula>
    </cfRule>
    <cfRule type="expression" dxfId="337" priority="34">
      <formula>AND(O27&lt;&gt;"",O28="")</formula>
    </cfRule>
  </conditionalFormatting>
  <conditionalFormatting sqref="O34:O36">
    <cfRule type="expression" dxfId="336" priority="3">
      <formula>(SUM($O$34:$O$36)=0)</formula>
    </cfRule>
  </conditionalFormatting>
  <dataValidations count="4">
    <dataValidation type="custom" operator="greaterThan" allowBlank="1" showInputMessage="1" showErrorMessage="1" sqref="H4 J4:L4" xr:uid="{3E6075AA-A744-0B46-BD39-AB1EEABDDC7D}">
      <formula1>AND(H3="その他",ISNUMBER(H4))</formula1>
    </dataValidation>
    <dataValidation type="list" allowBlank="1" showInputMessage="1" showErrorMessage="1" sqref="H3" xr:uid="{67F9DF25-D9A9-4C42-9F9F-788906E30BF0}">
      <formula1>"北海道電力,東北電力,東京電力,中部電力,北陸電力,関西電力,中国電力,四国電力,九州電力,沖縄電力,その他"</formula1>
    </dataValidation>
    <dataValidation type="list" allowBlank="1" showInputMessage="1" showErrorMessage="1" sqref="J3:L3" xr:uid="{09DD2795-AA1F-3F43-9BDF-82050A59DF7F}">
      <formula1>"「昼間」午前8時～午後10時まで,「夜間」午後10時～翌午前8時まで, その他"</formula1>
    </dataValidation>
    <dataValidation type="list" allowBlank="1" showInputMessage="1" showErrorMessage="1" sqref="D4:F4" xr:uid="{96B50DE7-F35B-454A-A785-8103B17475D8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13CB38E0-9DDB-6048-871D-485712C04628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2A8FB-2A94-3A47-AC99-B04B0C3FE120}">
  <sheetPr codeName="Sheet15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2024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45383</v>
      </c>
      <c r="E6" s="11">
        <f>DATE(B3,5,1)</f>
        <v>45413</v>
      </c>
      <c r="F6" s="11">
        <f>DATE(B3,6,1)</f>
        <v>45444</v>
      </c>
      <c r="G6" s="11">
        <f>DATE(B3,7,1)</f>
        <v>45474</v>
      </c>
      <c r="H6" s="11">
        <f>DATE(B3,8,1)</f>
        <v>45505</v>
      </c>
      <c r="I6" s="11">
        <f>DATE(B3,9,1)</f>
        <v>45536</v>
      </c>
      <c r="J6" s="11">
        <f>DATE(B3,10,1)</f>
        <v>45566</v>
      </c>
      <c r="K6" s="11">
        <f>DATE(B3,11,1)</f>
        <v>45597</v>
      </c>
      <c r="L6" s="11">
        <f>DATE(B3,12,1)</f>
        <v>45627</v>
      </c>
      <c r="M6" s="11">
        <f>DATE(B3+1,1,1)</f>
        <v>45658</v>
      </c>
      <c r="N6" s="28">
        <f>DATE(B3+1,2,1)</f>
        <v>45689</v>
      </c>
      <c r="O6" s="11">
        <f>DATE(B3+1,3,1)</f>
        <v>45717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排出2024</f>
        <v>#REF!</v>
      </c>
      <c r="S7" s="71" t="e">
        <f>単位2024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[1]Y2024!$E$4</f>
        <v>#REF!</v>
      </c>
      <c r="S9" s="77" t="e">
        <f>[1]Y2024!$F$4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[1]Y2024!$E$5</f>
        <v>#REF!</v>
      </c>
      <c r="S11" s="77" t="e">
        <f>[1]Y2024!$F$5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[1]Y2024!$E$6</f>
        <v>#REF!</v>
      </c>
      <c r="S13" s="77" t="e">
        <f>[1]Y2024!$F$6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[1]Y2024!$E$7</f>
        <v>#REF!</v>
      </c>
      <c r="S15" s="77" t="e">
        <f>[1]Y2024!$F$7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[1]Y2024!$E$8</f>
        <v>#REF!</v>
      </c>
      <c r="S17" s="77" t="e">
        <f>[1]Y2024!$F$8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[1]Y2024!$E$9</f>
        <v>#REF!</v>
      </c>
      <c r="S19" s="77" t="e">
        <f>[1]Y2024!$F$9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[1]Y2024!$E$10</f>
        <v>#REF!</v>
      </c>
      <c r="S21" s="77" t="e">
        <f>[1]Y2024!$F$10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sWDhRWxHdOmUihjl7p8OlowArESX3kgaEms3BwEhCKxOE9rIQlAHMi2KZvAdYfUh+J8QskBfiwIjxUVdE/qh9w==" saltValue="VK5hfvG77xQSzcb/5kKyow==" spinCount="100000" sheet="1" objects="1" scenarios="1"/>
  <mergeCells count="24"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</mergeCells>
  <phoneticPr fontId="1"/>
  <conditionalFormatting sqref="D7:D22">
    <cfRule type="expression" dxfId="335" priority="35">
      <formula>(SUM($D$7:$D$22))=0</formula>
    </cfRule>
  </conditionalFormatting>
  <conditionalFormatting sqref="D28:D31">
    <cfRule type="expression" dxfId="334" priority="17">
      <formula>$D$32=0</formula>
    </cfRule>
  </conditionalFormatting>
  <conditionalFormatting sqref="D34:D36">
    <cfRule type="expression" dxfId="333" priority="14">
      <formula>(SUM($D$34:$D$36)=0)</formula>
    </cfRule>
  </conditionalFormatting>
  <conditionalFormatting sqref="D28:M31">
    <cfRule type="expression" dxfId="332" priority="28">
      <formula>AND(D27&lt;&gt;"",D28="")</formula>
    </cfRule>
    <cfRule type="expression" dxfId="331" priority="27">
      <formula>D28&lt;&gt;""</formula>
    </cfRule>
  </conditionalFormatting>
  <conditionalFormatting sqref="D7:O22">
    <cfRule type="expression" dxfId="330" priority="48">
      <formula>AND(D6&lt;&gt;"",D7="")</formula>
    </cfRule>
    <cfRule type="expression" dxfId="329" priority="47">
      <formula>D7&lt;&gt;""</formula>
    </cfRule>
  </conditionalFormatting>
  <conditionalFormatting sqref="D34:O36">
    <cfRule type="expression" dxfId="328" priority="15">
      <formula>D34&lt;&gt;""</formula>
    </cfRule>
    <cfRule type="expression" dxfId="327" priority="16">
      <formula>AND(D33&lt;&gt;"",D34="")</formula>
    </cfRule>
  </conditionalFormatting>
  <conditionalFormatting sqref="E7:E22">
    <cfRule type="expression" dxfId="326" priority="36">
      <formula>(SUM($E$7:$E$22))=0</formula>
    </cfRule>
  </conditionalFormatting>
  <conditionalFormatting sqref="E28:E31">
    <cfRule type="expression" dxfId="325" priority="18">
      <formula>$E$32=0</formula>
    </cfRule>
  </conditionalFormatting>
  <conditionalFormatting sqref="E34:E36">
    <cfRule type="expression" dxfId="324" priority="13">
      <formula>(SUM($E$34:$E$36)=0)</formula>
    </cfRule>
  </conditionalFormatting>
  <conditionalFormatting sqref="F7:F22">
    <cfRule type="expression" dxfId="323" priority="37">
      <formula>(SUM($F$7:$F$22))=0</formula>
    </cfRule>
  </conditionalFormatting>
  <conditionalFormatting sqref="F28:F31">
    <cfRule type="expression" dxfId="322" priority="19">
      <formula>$F$32=0</formula>
    </cfRule>
  </conditionalFormatting>
  <conditionalFormatting sqref="F34:F36">
    <cfRule type="expression" dxfId="321" priority="12">
      <formula>(SUM($F$34:$F$36)=0)</formula>
    </cfRule>
  </conditionalFormatting>
  <conditionalFormatting sqref="G7:G22">
    <cfRule type="expression" dxfId="320" priority="38">
      <formula>(SUM($G$7:$G$22))=0</formula>
    </cfRule>
  </conditionalFormatting>
  <conditionalFormatting sqref="G28:G31">
    <cfRule type="expression" dxfId="319" priority="20">
      <formula>$G$32=0</formula>
    </cfRule>
  </conditionalFormatting>
  <conditionalFormatting sqref="G34:G36">
    <cfRule type="expression" dxfId="318" priority="11">
      <formula>(SUM($G$34:$G$36)=0)</formula>
    </cfRule>
  </conditionalFormatting>
  <conditionalFormatting sqref="H4">
    <cfRule type="expression" dxfId="317" priority="2">
      <formula>$H$3&lt;&gt;"その他"</formula>
    </cfRule>
  </conditionalFormatting>
  <conditionalFormatting sqref="H7:H22">
    <cfRule type="expression" dxfId="316" priority="39">
      <formula>(SUM($H$7:$H$22))=0</formula>
    </cfRule>
  </conditionalFormatting>
  <conditionalFormatting sqref="H28:H31">
    <cfRule type="expression" dxfId="315" priority="21">
      <formula>$H$32=0</formula>
    </cfRule>
  </conditionalFormatting>
  <conditionalFormatting sqref="H34:H36">
    <cfRule type="expression" dxfId="314" priority="10">
      <formula>(SUM($H$34:$H$36)=0)</formula>
    </cfRule>
  </conditionalFormatting>
  <conditionalFormatting sqref="I7:I22">
    <cfRule type="expression" dxfId="313" priority="40">
      <formula>(SUM($I$7:$I$22))=0</formula>
    </cfRule>
  </conditionalFormatting>
  <conditionalFormatting sqref="I28:I31">
    <cfRule type="expression" dxfId="312" priority="22">
      <formula>$I$32=0</formula>
    </cfRule>
  </conditionalFormatting>
  <conditionalFormatting sqref="I34:I36">
    <cfRule type="expression" dxfId="311" priority="9">
      <formula>(SUM($I$34:$I$36)=0)</formula>
    </cfRule>
  </conditionalFormatting>
  <conditionalFormatting sqref="J7:J22">
    <cfRule type="expression" dxfId="310" priority="41">
      <formula>(SUM($J$7:$J$22))=0</formula>
    </cfRule>
  </conditionalFormatting>
  <conditionalFormatting sqref="J28:J31">
    <cfRule type="expression" dxfId="309" priority="23">
      <formula>$J$32=0</formula>
    </cfRule>
  </conditionalFormatting>
  <conditionalFormatting sqref="J34:J36">
    <cfRule type="expression" dxfId="308" priority="8">
      <formula>(SUM($J$34:$J$36)=0)</formula>
    </cfRule>
  </conditionalFormatting>
  <conditionalFormatting sqref="J4:L4">
    <cfRule type="expression" dxfId="307" priority="1">
      <formula>$J$3&lt;&gt;"その他"</formula>
    </cfRule>
  </conditionalFormatting>
  <conditionalFormatting sqref="K7:K22">
    <cfRule type="expression" dxfId="306" priority="42">
      <formula>(SUM($K$7:$K$22))=0</formula>
    </cfRule>
  </conditionalFormatting>
  <conditionalFormatting sqref="K28:K31">
    <cfRule type="expression" dxfId="305" priority="24">
      <formula>$K$32=0</formula>
    </cfRule>
  </conditionalFormatting>
  <conditionalFormatting sqref="K34:K36">
    <cfRule type="expression" dxfId="304" priority="7">
      <formula>(SUM($K$34:$K$36)=0)</formula>
    </cfRule>
  </conditionalFormatting>
  <conditionalFormatting sqref="L7:L22">
    <cfRule type="expression" dxfId="303" priority="43">
      <formula>(SUM($L$7:$L$22))=0</formula>
    </cfRule>
  </conditionalFormatting>
  <conditionalFormatting sqref="L28:L31">
    <cfRule type="expression" dxfId="302" priority="25">
      <formula>$L$32=0</formula>
    </cfRule>
  </conditionalFormatting>
  <conditionalFormatting sqref="L34:L36">
    <cfRule type="expression" dxfId="301" priority="6">
      <formula>(SUM($L$34:$L$36)=0)</formula>
    </cfRule>
  </conditionalFormatting>
  <conditionalFormatting sqref="M7:M22">
    <cfRule type="expression" dxfId="300" priority="44">
      <formula>(SUM($M$7:$M$22))=0</formula>
    </cfRule>
  </conditionalFormatting>
  <conditionalFormatting sqref="M28:M31">
    <cfRule type="expression" dxfId="299" priority="26">
      <formula>$M$32=0</formula>
    </cfRule>
  </conditionalFormatting>
  <conditionalFormatting sqref="M34:M36">
    <cfRule type="expression" dxfId="298" priority="5">
      <formula>(SUM($M$34:$M$36)=0)</formula>
    </cfRule>
  </conditionalFormatting>
  <conditionalFormatting sqref="N7:N22">
    <cfRule type="expression" dxfId="297" priority="45">
      <formula>(SUM($N$7:$N$22))=0</formula>
    </cfRule>
  </conditionalFormatting>
  <conditionalFormatting sqref="N28:N31">
    <cfRule type="expression" dxfId="296" priority="30">
      <formula>N28&lt;&gt;""</formula>
    </cfRule>
    <cfRule type="expression" dxfId="295" priority="31">
      <formula>AND(N27&lt;&gt;"",N28="")</formula>
    </cfRule>
    <cfRule type="expression" dxfId="294" priority="29">
      <formula>$N$32=0</formula>
    </cfRule>
  </conditionalFormatting>
  <conditionalFormatting sqref="N34:N36">
    <cfRule type="expression" dxfId="293" priority="4">
      <formula>(SUM($N$34:$N$36)=0)</formula>
    </cfRule>
  </conditionalFormatting>
  <conditionalFormatting sqref="O7:O22">
    <cfRule type="expression" dxfId="292" priority="46">
      <formula>(SUM($O$7:$O$22))=0</formula>
    </cfRule>
  </conditionalFormatting>
  <conditionalFormatting sqref="O28:O31">
    <cfRule type="expression" dxfId="291" priority="32">
      <formula>$O$32=0</formula>
    </cfRule>
    <cfRule type="expression" dxfId="290" priority="33">
      <formula>O28&lt;&gt;""</formula>
    </cfRule>
    <cfRule type="expression" dxfId="289" priority="34">
      <formula>AND(O27&lt;&gt;"",O28="")</formula>
    </cfRule>
  </conditionalFormatting>
  <conditionalFormatting sqref="O34:O36">
    <cfRule type="expression" dxfId="288" priority="3">
      <formula>(SUM($O$34:$O$36)=0)</formula>
    </cfRule>
  </conditionalFormatting>
  <dataValidations count="4">
    <dataValidation type="list" allowBlank="1" showInputMessage="1" showErrorMessage="1" sqref="J3:L3" xr:uid="{7C63CE61-F6A8-DE4A-AEBF-9603904F8FE3}">
      <formula1>"「昼間」午前8時～午後10時まで,「夜間」午後10時～翌午前8時まで, その他"</formula1>
    </dataValidation>
    <dataValidation type="list" allowBlank="1" showInputMessage="1" showErrorMessage="1" sqref="H3" xr:uid="{EBEF9D72-1F6E-9C45-BCFA-8FE70453F416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74A775FE-6C43-D34E-976B-1E847FD668F2}">
      <formula1>AND(H3="その他",ISNUMBER(H4))</formula1>
    </dataValidation>
    <dataValidation type="list" allowBlank="1" showInputMessage="1" showErrorMessage="1" sqref="D4:F4" xr:uid="{3A81B66B-B865-2E48-8E49-BC3CD12BF02C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17F31646-40AA-384A-8E9B-20493B6CA5F1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1886C-D8FB-7F43-A085-F2CA4D3CF872}">
  <sheetPr codeName="Sheet16">
    <pageSetUpPr fitToPage="1"/>
  </sheetPr>
  <dimension ref="B2:V85"/>
  <sheetViews>
    <sheetView tabSelected="1"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2025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45748</v>
      </c>
      <c r="E6" s="11">
        <f>DATE(B3,5,1)</f>
        <v>45778</v>
      </c>
      <c r="F6" s="11">
        <f>DATE(B3,6,1)</f>
        <v>45809</v>
      </c>
      <c r="G6" s="11">
        <f>DATE(B3,7,1)</f>
        <v>45839</v>
      </c>
      <c r="H6" s="11">
        <f>DATE(B3,8,1)</f>
        <v>45870</v>
      </c>
      <c r="I6" s="11">
        <f>DATE(B3,9,1)</f>
        <v>45901</v>
      </c>
      <c r="J6" s="11">
        <f>DATE(B3,10,1)</f>
        <v>45931</v>
      </c>
      <c r="K6" s="11">
        <f>DATE(B3,11,1)</f>
        <v>45962</v>
      </c>
      <c r="L6" s="11">
        <f>DATE(B3,12,1)</f>
        <v>45992</v>
      </c>
      <c r="M6" s="11">
        <f>DATE(B3+1,1,1)</f>
        <v>46023</v>
      </c>
      <c r="N6" s="28">
        <f>DATE(B3+1,2,1)</f>
        <v>46054</v>
      </c>
      <c r="O6" s="11">
        <f>DATE(B3+1,3,1)</f>
        <v>46082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排出2025</f>
        <v>#REF!</v>
      </c>
      <c r="S7" s="71" t="e">
        <f>単位2025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[1]Y2025!$E$4</f>
        <v>#REF!</v>
      </c>
      <c r="S9" s="77" t="e">
        <f>[1]Y2025!$F$4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[1]Y2025!$E$5</f>
        <v>#REF!</v>
      </c>
      <c r="S11" s="77" t="e">
        <f>[1]Y2025!$F$5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[1]Y2025!$E$6</f>
        <v>#REF!</v>
      </c>
      <c r="S13" s="77" t="e">
        <f>[1]Y2025!$F$6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[1]Y2025!$E$7</f>
        <v>#REF!</v>
      </c>
      <c r="S15" s="77" t="e">
        <f>[1]Y2025!$F$7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[1]Y2025!$E$8</f>
        <v>#REF!</v>
      </c>
      <c r="S17" s="77" t="e">
        <f>[1]Y2025!$F$8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[1]Y2025!$E$9</f>
        <v>#REF!</v>
      </c>
      <c r="S19" s="77" t="e">
        <f>[1]Y2025!$F$9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[1]Y2025!$E$10</f>
        <v>#REF!</v>
      </c>
      <c r="S21" s="77" t="e">
        <f>[1]Y2025!$F$10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Q1Hi3zbceU864NkCqjolfY75P5xnExFPuLB8TmrBVFvezF86rN3FuB1qR1xCUI6ESoxj5OFjN/WhsG876BDfZw==" saltValue="9TyXsZ8f7LtfTxLAuoWT5g==" spinCount="100000" sheet="1" objects="1" scenarios="1"/>
  <mergeCells count="24"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</mergeCells>
  <phoneticPr fontId="1"/>
  <conditionalFormatting sqref="D7:D22">
    <cfRule type="expression" dxfId="287" priority="35">
      <formula>(SUM($D$7:$D$22))=0</formula>
    </cfRule>
  </conditionalFormatting>
  <conditionalFormatting sqref="D28:D31">
    <cfRule type="expression" dxfId="286" priority="17">
      <formula>$D$32=0</formula>
    </cfRule>
  </conditionalFormatting>
  <conditionalFormatting sqref="D34:D36">
    <cfRule type="expression" dxfId="285" priority="14">
      <formula>(SUM($D$34:$D$36)=0)</formula>
    </cfRule>
  </conditionalFormatting>
  <conditionalFormatting sqref="D28:M31">
    <cfRule type="expression" dxfId="284" priority="28">
      <formula>AND(D27&lt;&gt;"",D28="")</formula>
    </cfRule>
    <cfRule type="expression" dxfId="283" priority="27">
      <formula>D28&lt;&gt;""</formula>
    </cfRule>
  </conditionalFormatting>
  <conditionalFormatting sqref="D7:O22">
    <cfRule type="expression" dxfId="282" priority="48">
      <formula>AND(D6&lt;&gt;"",D7="")</formula>
    </cfRule>
    <cfRule type="expression" dxfId="281" priority="47">
      <formula>D7&lt;&gt;""</formula>
    </cfRule>
  </conditionalFormatting>
  <conditionalFormatting sqref="D34:O36">
    <cfRule type="expression" dxfId="280" priority="15">
      <formula>D34&lt;&gt;""</formula>
    </cfRule>
    <cfRule type="expression" dxfId="279" priority="16">
      <formula>AND(D33&lt;&gt;"",D34="")</formula>
    </cfRule>
  </conditionalFormatting>
  <conditionalFormatting sqref="E7:E22">
    <cfRule type="expression" dxfId="278" priority="36">
      <formula>(SUM($E$7:$E$22))=0</formula>
    </cfRule>
  </conditionalFormatting>
  <conditionalFormatting sqref="E28:E31">
    <cfRule type="expression" dxfId="277" priority="18">
      <formula>$E$32=0</formula>
    </cfRule>
  </conditionalFormatting>
  <conditionalFormatting sqref="E34:E36">
    <cfRule type="expression" dxfId="276" priority="13">
      <formula>(SUM($E$34:$E$36)=0)</formula>
    </cfRule>
  </conditionalFormatting>
  <conditionalFormatting sqref="F7:F22">
    <cfRule type="expression" dxfId="275" priority="37">
      <formula>(SUM($F$7:$F$22))=0</formula>
    </cfRule>
  </conditionalFormatting>
  <conditionalFormatting sqref="F28:F31">
    <cfRule type="expression" dxfId="274" priority="19">
      <formula>$F$32=0</formula>
    </cfRule>
  </conditionalFormatting>
  <conditionalFormatting sqref="F34:F36">
    <cfRule type="expression" dxfId="273" priority="12">
      <formula>(SUM($F$34:$F$36)=0)</formula>
    </cfRule>
  </conditionalFormatting>
  <conditionalFormatting sqref="G7:G22">
    <cfRule type="expression" dxfId="272" priority="38">
      <formula>(SUM($G$7:$G$22))=0</formula>
    </cfRule>
  </conditionalFormatting>
  <conditionalFormatting sqref="G28:G31">
    <cfRule type="expression" dxfId="271" priority="20">
      <formula>$G$32=0</formula>
    </cfRule>
  </conditionalFormatting>
  <conditionalFormatting sqref="G34:G36">
    <cfRule type="expression" dxfId="270" priority="11">
      <formula>(SUM($G$34:$G$36)=0)</formula>
    </cfRule>
  </conditionalFormatting>
  <conditionalFormatting sqref="H4">
    <cfRule type="expression" dxfId="269" priority="2">
      <formula>$H$3&lt;&gt;"その他"</formula>
    </cfRule>
  </conditionalFormatting>
  <conditionalFormatting sqref="H7:H22">
    <cfRule type="expression" dxfId="268" priority="39">
      <formula>(SUM($H$7:$H$22))=0</formula>
    </cfRule>
  </conditionalFormatting>
  <conditionalFormatting sqref="H28:H31">
    <cfRule type="expression" dxfId="267" priority="21">
      <formula>$H$32=0</formula>
    </cfRule>
  </conditionalFormatting>
  <conditionalFormatting sqref="H34:H36">
    <cfRule type="expression" dxfId="266" priority="10">
      <formula>(SUM($H$34:$H$36)=0)</formula>
    </cfRule>
  </conditionalFormatting>
  <conditionalFormatting sqref="I7:I22">
    <cfRule type="expression" dxfId="265" priority="40">
      <formula>(SUM($I$7:$I$22))=0</formula>
    </cfRule>
  </conditionalFormatting>
  <conditionalFormatting sqref="I28:I31">
    <cfRule type="expression" dxfId="264" priority="22">
      <formula>$I$32=0</formula>
    </cfRule>
  </conditionalFormatting>
  <conditionalFormatting sqref="I34:I36">
    <cfRule type="expression" dxfId="263" priority="9">
      <formula>(SUM($I$34:$I$36)=0)</formula>
    </cfRule>
  </conditionalFormatting>
  <conditionalFormatting sqref="J7:J22">
    <cfRule type="expression" dxfId="262" priority="41">
      <formula>(SUM($J$7:$J$22))=0</formula>
    </cfRule>
  </conditionalFormatting>
  <conditionalFormatting sqref="J28:J31">
    <cfRule type="expression" dxfId="261" priority="23">
      <formula>$J$32=0</formula>
    </cfRule>
  </conditionalFormatting>
  <conditionalFormatting sqref="J34:J36">
    <cfRule type="expression" dxfId="260" priority="8">
      <formula>(SUM($J$34:$J$36)=0)</formula>
    </cfRule>
  </conditionalFormatting>
  <conditionalFormatting sqref="J4:L4">
    <cfRule type="expression" dxfId="259" priority="1">
      <formula>$J$3&lt;&gt;"その他"</formula>
    </cfRule>
  </conditionalFormatting>
  <conditionalFormatting sqref="K7:K22">
    <cfRule type="expression" dxfId="258" priority="42">
      <formula>(SUM($K$7:$K$22))=0</formula>
    </cfRule>
  </conditionalFormatting>
  <conditionalFormatting sqref="K28:K31">
    <cfRule type="expression" dxfId="257" priority="24">
      <formula>$K$32=0</formula>
    </cfRule>
  </conditionalFormatting>
  <conditionalFormatting sqref="K34:K36">
    <cfRule type="expression" dxfId="256" priority="7">
      <formula>(SUM($K$34:$K$36)=0)</formula>
    </cfRule>
  </conditionalFormatting>
  <conditionalFormatting sqref="L7:L22">
    <cfRule type="expression" dxfId="255" priority="43">
      <formula>(SUM($L$7:$L$22))=0</formula>
    </cfRule>
  </conditionalFormatting>
  <conditionalFormatting sqref="L28:L31">
    <cfRule type="expression" dxfId="254" priority="25">
      <formula>$L$32=0</formula>
    </cfRule>
  </conditionalFormatting>
  <conditionalFormatting sqref="L34:L36">
    <cfRule type="expression" dxfId="253" priority="6">
      <formula>(SUM($L$34:$L$36)=0)</formula>
    </cfRule>
  </conditionalFormatting>
  <conditionalFormatting sqref="M7:M22">
    <cfRule type="expression" dxfId="252" priority="44">
      <formula>(SUM($M$7:$M$22))=0</formula>
    </cfRule>
  </conditionalFormatting>
  <conditionalFormatting sqref="M28:M31">
    <cfRule type="expression" dxfId="251" priority="26">
      <formula>$M$32=0</formula>
    </cfRule>
  </conditionalFormatting>
  <conditionalFormatting sqref="M34:M36">
    <cfRule type="expression" dxfId="250" priority="5">
      <formula>(SUM($M$34:$M$36)=0)</formula>
    </cfRule>
  </conditionalFormatting>
  <conditionalFormatting sqref="N7:N22">
    <cfRule type="expression" dxfId="249" priority="45">
      <formula>(SUM($N$7:$N$22))=0</formula>
    </cfRule>
  </conditionalFormatting>
  <conditionalFormatting sqref="N28:N31">
    <cfRule type="expression" dxfId="248" priority="30">
      <formula>N28&lt;&gt;""</formula>
    </cfRule>
    <cfRule type="expression" dxfId="247" priority="31">
      <formula>AND(N27&lt;&gt;"",N28="")</formula>
    </cfRule>
    <cfRule type="expression" dxfId="246" priority="29">
      <formula>$N$32=0</formula>
    </cfRule>
  </conditionalFormatting>
  <conditionalFormatting sqref="N34:N36">
    <cfRule type="expression" dxfId="245" priority="4">
      <formula>(SUM($N$34:$N$36)=0)</formula>
    </cfRule>
  </conditionalFormatting>
  <conditionalFormatting sqref="O7:O22">
    <cfRule type="expression" dxfId="244" priority="46">
      <formula>(SUM($O$7:$O$22))=0</formula>
    </cfRule>
  </conditionalFormatting>
  <conditionalFormatting sqref="O28:O31">
    <cfRule type="expression" dxfId="243" priority="32">
      <formula>$O$32=0</formula>
    </cfRule>
    <cfRule type="expression" dxfId="242" priority="33">
      <formula>O28&lt;&gt;""</formula>
    </cfRule>
    <cfRule type="expression" dxfId="241" priority="34">
      <formula>AND(O27&lt;&gt;"",O28="")</formula>
    </cfRule>
  </conditionalFormatting>
  <conditionalFormatting sqref="O34:O36">
    <cfRule type="expression" dxfId="240" priority="3">
      <formula>(SUM($O$34:$O$36)=0)</formula>
    </cfRule>
  </conditionalFormatting>
  <dataValidations count="4">
    <dataValidation type="custom" operator="greaterThan" allowBlank="1" showInputMessage="1" showErrorMessage="1" sqref="H4 J4:L4" xr:uid="{E426B00C-D13D-2C43-9032-B93AC666FD81}">
      <formula1>AND(H3="その他",ISNUMBER(H4))</formula1>
    </dataValidation>
    <dataValidation type="list" allowBlank="1" showInputMessage="1" showErrorMessage="1" sqref="H3" xr:uid="{299E1DA8-5D5D-4B43-B197-7B514D7FEFA2}">
      <formula1>"北海道電力,東北電力,東京電力,中部電力,北陸電力,関西電力,中国電力,四国電力,九州電力,沖縄電力,その他"</formula1>
    </dataValidation>
    <dataValidation type="list" allowBlank="1" showInputMessage="1" showErrorMessage="1" sqref="J3:L3" xr:uid="{5C016D50-F1C2-184A-8187-89D36EA9536D}">
      <formula1>"「昼間」午前8時～午後10時まで,「夜間」午後10時～翌午前8時まで, その他"</formula1>
    </dataValidation>
    <dataValidation type="list" allowBlank="1" showInputMessage="1" showErrorMessage="1" sqref="D4:F4" xr:uid="{82A45546-7383-E74A-B495-69B89CFF63D1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19FB86A1-8D55-9C4A-846C-A19DD97E7E1A}"/>
  </hyperlinks>
  <pageMargins left="0.19" right="0.17000000000000004" top="0.33" bottom="0.75000000000000011" header="0.17000000000000004" footer="0.51"/>
  <pageSetup paperSize="8" scale="72" orientation="portrait" horizontalDpi="4294967292" verticalDpi="4294967292" r:id="rId2"/>
  <drawing r:id="rId3"/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AE8FF-5CBB-9044-AB68-3BDA63087BD4}">
  <sheetPr codeName="Sheet17">
    <pageSetUpPr fitToPage="1"/>
  </sheetPr>
  <dimension ref="B2:V85"/>
  <sheetViews>
    <sheetView topLeftCell="A16"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2026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46113</v>
      </c>
      <c r="E6" s="11">
        <f>DATE(B3,5,1)</f>
        <v>46143</v>
      </c>
      <c r="F6" s="11">
        <f>DATE(B3,6,1)</f>
        <v>46174</v>
      </c>
      <c r="G6" s="11">
        <f>DATE(B3,7,1)</f>
        <v>46204</v>
      </c>
      <c r="H6" s="11">
        <f>DATE(B3,8,1)</f>
        <v>46235</v>
      </c>
      <c r="I6" s="11">
        <f>DATE(B3,9,1)</f>
        <v>46266</v>
      </c>
      <c r="J6" s="11">
        <f>DATE(B3,10,1)</f>
        <v>46296</v>
      </c>
      <c r="K6" s="11">
        <f>DATE(B3,11,1)</f>
        <v>46327</v>
      </c>
      <c r="L6" s="11">
        <f>DATE(B3,12,1)</f>
        <v>46357</v>
      </c>
      <c r="M6" s="11">
        <f>DATE(B3+1,1,1)</f>
        <v>46388</v>
      </c>
      <c r="N6" s="28">
        <f>DATE(B3+1,2,1)</f>
        <v>46419</v>
      </c>
      <c r="O6" s="11">
        <f>DATE(B3+1,3,1)</f>
        <v>46447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排出2026</f>
        <v>#REF!</v>
      </c>
      <c r="S7" s="71" t="e">
        <f>単位2026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[1]Y2025!$E$4</f>
        <v>#REF!</v>
      </c>
      <c r="S9" s="77" t="e">
        <f>[1]Y2025!$F$4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[1]Y2025!$E$5</f>
        <v>#REF!</v>
      </c>
      <c r="S11" s="77" t="e">
        <f>[1]Y2025!$F$5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[1]Y2025!$E$6</f>
        <v>#REF!</v>
      </c>
      <c r="S13" s="77" t="e">
        <f>[1]Y2025!$F$6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[1]Y2025!$E$7</f>
        <v>#REF!</v>
      </c>
      <c r="S15" s="77" t="e">
        <f>[1]Y2025!$F$7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[1]Y2025!$E$8</f>
        <v>#REF!</v>
      </c>
      <c r="S17" s="77" t="e">
        <f>[1]Y2025!$F$8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[1]Y2025!$E$9</f>
        <v>#REF!</v>
      </c>
      <c r="S19" s="77" t="e">
        <f>[1]Y2025!$F$9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[1]Y2025!$E$10</f>
        <v>#REF!</v>
      </c>
      <c r="S21" s="77" t="e">
        <f>[1]Y2025!$F$10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nZF+QMSebiKu6/0WX63Z2tow3B0ELHsGaJg7ZaE/WYSe6W+1q6p3XsrreeGTGl+l1t//yKjBXre+i9W6rKeGcg==" saltValue="l3YbrUOI/RFprx+hf0eJ3A==" spinCount="100000" sheet="1" objects="1" scenarios="1"/>
  <mergeCells count="24"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</mergeCells>
  <phoneticPr fontId="1"/>
  <conditionalFormatting sqref="D7:D22">
    <cfRule type="expression" dxfId="239" priority="35">
      <formula>(SUM($D$7:$D$22))=0</formula>
    </cfRule>
  </conditionalFormatting>
  <conditionalFormatting sqref="D28:D31">
    <cfRule type="expression" dxfId="238" priority="17">
      <formula>$D$32=0</formula>
    </cfRule>
  </conditionalFormatting>
  <conditionalFormatting sqref="D34:D36">
    <cfRule type="expression" dxfId="237" priority="14">
      <formula>(SUM($D$34:$D$36)=0)</formula>
    </cfRule>
  </conditionalFormatting>
  <conditionalFormatting sqref="D28:M31">
    <cfRule type="expression" dxfId="236" priority="28">
      <formula>AND(D27&lt;&gt;"",D28="")</formula>
    </cfRule>
    <cfRule type="expression" dxfId="235" priority="27">
      <formula>D28&lt;&gt;""</formula>
    </cfRule>
  </conditionalFormatting>
  <conditionalFormatting sqref="D7:O22">
    <cfRule type="expression" dxfId="234" priority="48">
      <formula>AND(D6&lt;&gt;"",D7="")</formula>
    </cfRule>
    <cfRule type="expression" dxfId="233" priority="47">
      <formula>D7&lt;&gt;""</formula>
    </cfRule>
  </conditionalFormatting>
  <conditionalFormatting sqref="D34:O36">
    <cfRule type="expression" dxfId="232" priority="15">
      <formula>D34&lt;&gt;""</formula>
    </cfRule>
    <cfRule type="expression" dxfId="231" priority="16">
      <formula>AND(D33&lt;&gt;"",D34="")</formula>
    </cfRule>
  </conditionalFormatting>
  <conditionalFormatting sqref="E7:E22">
    <cfRule type="expression" dxfId="230" priority="36">
      <formula>(SUM($E$7:$E$22))=0</formula>
    </cfRule>
  </conditionalFormatting>
  <conditionalFormatting sqref="E28:E31">
    <cfRule type="expression" dxfId="229" priority="18">
      <formula>$E$32=0</formula>
    </cfRule>
  </conditionalFormatting>
  <conditionalFormatting sqref="E34:E36">
    <cfRule type="expression" dxfId="228" priority="13">
      <formula>(SUM($E$34:$E$36)=0)</formula>
    </cfRule>
  </conditionalFormatting>
  <conditionalFormatting sqref="F7:F22">
    <cfRule type="expression" dxfId="227" priority="37">
      <formula>(SUM($F$7:$F$22))=0</formula>
    </cfRule>
  </conditionalFormatting>
  <conditionalFormatting sqref="F28:F31">
    <cfRule type="expression" dxfId="226" priority="19">
      <formula>$F$32=0</formula>
    </cfRule>
  </conditionalFormatting>
  <conditionalFormatting sqref="F34:F36">
    <cfRule type="expression" dxfId="225" priority="12">
      <formula>(SUM($F$34:$F$36)=0)</formula>
    </cfRule>
  </conditionalFormatting>
  <conditionalFormatting sqref="G7:G22">
    <cfRule type="expression" dxfId="224" priority="38">
      <formula>(SUM($G$7:$G$22))=0</formula>
    </cfRule>
  </conditionalFormatting>
  <conditionalFormatting sqref="G28:G31">
    <cfRule type="expression" dxfId="223" priority="20">
      <formula>$G$32=0</formula>
    </cfRule>
  </conditionalFormatting>
  <conditionalFormatting sqref="G34:G36">
    <cfRule type="expression" dxfId="222" priority="11">
      <formula>(SUM($G$34:$G$36)=0)</formula>
    </cfRule>
  </conditionalFormatting>
  <conditionalFormatting sqref="H4">
    <cfRule type="expression" dxfId="221" priority="2">
      <formula>$H$3&lt;&gt;"その他"</formula>
    </cfRule>
  </conditionalFormatting>
  <conditionalFormatting sqref="H7:H22">
    <cfRule type="expression" dxfId="220" priority="39">
      <formula>(SUM($H$7:$H$22))=0</formula>
    </cfRule>
  </conditionalFormatting>
  <conditionalFormatting sqref="H28:H31">
    <cfRule type="expression" dxfId="219" priority="21">
      <formula>$H$32=0</formula>
    </cfRule>
  </conditionalFormatting>
  <conditionalFormatting sqref="H34:H36">
    <cfRule type="expression" dxfId="218" priority="10">
      <formula>(SUM($H$34:$H$36)=0)</formula>
    </cfRule>
  </conditionalFormatting>
  <conditionalFormatting sqref="I7:I22">
    <cfRule type="expression" dxfId="217" priority="40">
      <formula>(SUM($I$7:$I$22))=0</formula>
    </cfRule>
  </conditionalFormatting>
  <conditionalFormatting sqref="I28:I31">
    <cfRule type="expression" dxfId="216" priority="22">
      <formula>$I$32=0</formula>
    </cfRule>
  </conditionalFormatting>
  <conditionalFormatting sqref="I34:I36">
    <cfRule type="expression" dxfId="215" priority="9">
      <formula>(SUM($I$34:$I$36)=0)</formula>
    </cfRule>
  </conditionalFormatting>
  <conditionalFormatting sqref="J7:J22">
    <cfRule type="expression" dxfId="214" priority="41">
      <formula>(SUM($J$7:$J$22))=0</formula>
    </cfRule>
  </conditionalFormatting>
  <conditionalFormatting sqref="J28:J31">
    <cfRule type="expression" dxfId="213" priority="23">
      <formula>$J$32=0</formula>
    </cfRule>
  </conditionalFormatting>
  <conditionalFormatting sqref="J34:J36">
    <cfRule type="expression" dxfId="212" priority="8">
      <formula>(SUM($J$34:$J$36)=0)</formula>
    </cfRule>
  </conditionalFormatting>
  <conditionalFormatting sqref="J4:L4">
    <cfRule type="expression" dxfId="211" priority="1">
      <formula>$J$3&lt;&gt;"その他"</formula>
    </cfRule>
  </conditionalFormatting>
  <conditionalFormatting sqref="K7:K22">
    <cfRule type="expression" dxfId="210" priority="42">
      <formula>(SUM($K$7:$K$22))=0</formula>
    </cfRule>
  </conditionalFormatting>
  <conditionalFormatting sqref="K28:K31">
    <cfRule type="expression" dxfId="209" priority="24">
      <formula>$K$32=0</formula>
    </cfRule>
  </conditionalFormatting>
  <conditionalFormatting sqref="K34:K36">
    <cfRule type="expression" dxfId="208" priority="7">
      <formula>(SUM($K$34:$K$36)=0)</formula>
    </cfRule>
  </conditionalFormatting>
  <conditionalFormatting sqref="L7:L22">
    <cfRule type="expression" dxfId="207" priority="43">
      <formula>(SUM($L$7:$L$22))=0</formula>
    </cfRule>
  </conditionalFormatting>
  <conditionalFormatting sqref="L28:L31">
    <cfRule type="expression" dxfId="206" priority="25">
      <formula>$L$32=0</formula>
    </cfRule>
  </conditionalFormatting>
  <conditionalFormatting sqref="L34:L36">
    <cfRule type="expression" dxfId="205" priority="6">
      <formula>(SUM($L$34:$L$36)=0)</formula>
    </cfRule>
  </conditionalFormatting>
  <conditionalFormatting sqref="M7:M22">
    <cfRule type="expression" dxfId="204" priority="44">
      <formula>(SUM($M$7:$M$22))=0</formula>
    </cfRule>
  </conditionalFormatting>
  <conditionalFormatting sqref="M28:M31">
    <cfRule type="expression" dxfId="203" priority="26">
      <formula>$M$32=0</formula>
    </cfRule>
  </conditionalFormatting>
  <conditionalFormatting sqref="M34:M36">
    <cfRule type="expression" dxfId="202" priority="5">
      <formula>(SUM($M$34:$M$36)=0)</formula>
    </cfRule>
  </conditionalFormatting>
  <conditionalFormatting sqref="N7:N22">
    <cfRule type="expression" dxfId="201" priority="45">
      <formula>(SUM($N$7:$N$22))=0</formula>
    </cfRule>
  </conditionalFormatting>
  <conditionalFormatting sqref="N28:N31">
    <cfRule type="expression" dxfId="200" priority="30">
      <formula>N28&lt;&gt;""</formula>
    </cfRule>
    <cfRule type="expression" dxfId="199" priority="31">
      <formula>AND(N27&lt;&gt;"",N28="")</formula>
    </cfRule>
    <cfRule type="expression" dxfId="198" priority="29">
      <formula>$N$32=0</formula>
    </cfRule>
  </conditionalFormatting>
  <conditionalFormatting sqref="N34:N36">
    <cfRule type="expression" dxfId="197" priority="4">
      <formula>(SUM($N$34:$N$36)=0)</formula>
    </cfRule>
  </conditionalFormatting>
  <conditionalFormatting sqref="O7:O22">
    <cfRule type="expression" dxfId="196" priority="46">
      <formula>(SUM($O$7:$O$22))=0</formula>
    </cfRule>
  </conditionalFormatting>
  <conditionalFormatting sqref="O28:O31">
    <cfRule type="expression" dxfId="195" priority="32">
      <formula>$O$32=0</formula>
    </cfRule>
    <cfRule type="expression" dxfId="194" priority="33">
      <formula>O28&lt;&gt;""</formula>
    </cfRule>
    <cfRule type="expression" dxfId="193" priority="34">
      <formula>AND(O27&lt;&gt;"",O28="")</formula>
    </cfRule>
  </conditionalFormatting>
  <conditionalFormatting sqref="O34:O36">
    <cfRule type="expression" dxfId="192" priority="3">
      <formula>(SUM($O$34:$O$36)=0)</formula>
    </cfRule>
  </conditionalFormatting>
  <dataValidations count="4">
    <dataValidation type="list" allowBlank="1" showInputMessage="1" showErrorMessage="1" sqref="J3:L3" xr:uid="{9A807E2C-772F-CD4E-98C8-FAA812BD3714}">
      <formula1>"「昼間」午前8時～午後10時まで,「夜間」午後10時～翌午前8時まで, その他"</formula1>
    </dataValidation>
    <dataValidation type="list" allowBlank="1" showInputMessage="1" showErrorMessage="1" sqref="H3" xr:uid="{1EFEC5EC-E678-6047-B3A9-6CF84576B042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20744197-7275-AF4B-B15D-D3339F1ED660}">
      <formula1>AND(H3="その他",ISNUMBER(H4))</formula1>
    </dataValidation>
    <dataValidation type="list" allowBlank="1" showInputMessage="1" showErrorMessage="1" sqref="D4:F4" xr:uid="{0B44765B-CA46-8E45-976E-22A90CF14736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6AFB9B22-EBFF-9C48-92D2-7D89F67748F4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61F6D-FACE-F640-B638-E7D3B2718897}">
  <sheetPr codeName="Sheet18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2027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46478</v>
      </c>
      <c r="E6" s="11">
        <f>DATE(B3,5,1)</f>
        <v>46508</v>
      </c>
      <c r="F6" s="11">
        <f>DATE(B3,6,1)</f>
        <v>46539</v>
      </c>
      <c r="G6" s="11">
        <f>DATE(B3,7,1)</f>
        <v>46569</v>
      </c>
      <c r="H6" s="11">
        <f>DATE(B3,8,1)</f>
        <v>46600</v>
      </c>
      <c r="I6" s="11">
        <f>DATE(B3,9,1)</f>
        <v>46631</v>
      </c>
      <c r="J6" s="11">
        <f>DATE(B3,10,1)</f>
        <v>46661</v>
      </c>
      <c r="K6" s="11">
        <f>DATE(B3,11,1)</f>
        <v>46692</v>
      </c>
      <c r="L6" s="11">
        <f>DATE(B3,12,1)</f>
        <v>46722</v>
      </c>
      <c r="M6" s="11">
        <f>DATE(B3+1,1,1)</f>
        <v>46753</v>
      </c>
      <c r="N6" s="28">
        <f>DATE(B3+1,2,1)</f>
        <v>46784</v>
      </c>
      <c r="O6" s="11">
        <f>DATE(B3+1,3,1)</f>
        <v>46813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排出2027</f>
        <v>#REF!</v>
      </c>
      <c r="S7" s="71" t="e">
        <f>単位2027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[1]Y2025!$E$4</f>
        <v>#REF!</v>
      </c>
      <c r="S9" s="77" t="e">
        <f>[1]Y2025!$F$4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[1]Y2025!$E$5</f>
        <v>#REF!</v>
      </c>
      <c r="S11" s="77" t="e">
        <f>[1]Y2025!$F$5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[1]Y2025!$E$6</f>
        <v>#REF!</v>
      </c>
      <c r="S13" s="77" t="e">
        <f>[1]Y2025!$F$6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[1]Y2025!$E$7</f>
        <v>#REF!</v>
      </c>
      <c r="S15" s="77" t="e">
        <f>[1]Y2025!$F$7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[1]Y2025!$E$8</f>
        <v>#REF!</v>
      </c>
      <c r="S17" s="77" t="e">
        <f>[1]Y2025!$F$8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[1]Y2025!$E$9</f>
        <v>#REF!</v>
      </c>
      <c r="S19" s="77" t="e">
        <f>[1]Y2025!$F$9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[1]Y2025!$E$10</f>
        <v>#REF!</v>
      </c>
      <c r="S21" s="77" t="e">
        <f>[1]Y2025!$F$10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Zy7l5UTNnIr+LKxnmzlko0U157dy9dblLVPegkLD6vN/kkvg97TUCaNVzVGdG+doI7uUeWxy9ZUbmev4AP8WIA==" saltValue="m/RFT3NavvhQohvNrIwg9w==" spinCount="100000" sheet="1" objects="1" scenarios="1"/>
  <mergeCells count="24"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</mergeCells>
  <phoneticPr fontId="1"/>
  <conditionalFormatting sqref="D7:D22">
    <cfRule type="expression" dxfId="191" priority="1">
      <formula>(SUM($D$7:$D$22))=0</formula>
    </cfRule>
  </conditionalFormatting>
  <conditionalFormatting sqref="D28:D31">
    <cfRule type="expression" dxfId="190" priority="31">
      <formula>$D$32=0</formula>
    </cfRule>
  </conditionalFormatting>
  <conditionalFormatting sqref="D34:D36">
    <cfRule type="expression" dxfId="189" priority="28">
      <formula>(SUM($D$34:$D$36)=0)</formula>
    </cfRule>
  </conditionalFormatting>
  <conditionalFormatting sqref="D28:M31">
    <cfRule type="expression" dxfId="188" priority="42">
      <formula>AND(D27&lt;&gt;"",D28="")</formula>
    </cfRule>
    <cfRule type="expression" dxfId="187" priority="41">
      <formula>D28&lt;&gt;""</formula>
    </cfRule>
  </conditionalFormatting>
  <conditionalFormatting sqref="D7:O22">
    <cfRule type="expression" dxfId="186" priority="13">
      <formula>D7&lt;&gt;""</formula>
    </cfRule>
    <cfRule type="expression" dxfId="185" priority="14">
      <formula>AND(D6&lt;&gt;"",D7="")</formula>
    </cfRule>
  </conditionalFormatting>
  <conditionalFormatting sqref="D34:O36">
    <cfRule type="expression" dxfId="184" priority="29">
      <formula>D34&lt;&gt;""</formula>
    </cfRule>
    <cfRule type="expression" dxfId="183" priority="30">
      <formula>AND(D33&lt;&gt;"",D34="")</formula>
    </cfRule>
  </conditionalFormatting>
  <conditionalFormatting sqref="E7:E22">
    <cfRule type="expression" dxfId="182" priority="2">
      <formula>(SUM($E$7:$E$22))=0</formula>
    </cfRule>
  </conditionalFormatting>
  <conditionalFormatting sqref="E28:E31">
    <cfRule type="expression" dxfId="181" priority="32">
      <formula>$E$32=0</formula>
    </cfRule>
  </conditionalFormatting>
  <conditionalFormatting sqref="E34:E36">
    <cfRule type="expression" dxfId="180" priority="27">
      <formula>(SUM($E$34:$E$36)=0)</formula>
    </cfRule>
  </conditionalFormatting>
  <conditionalFormatting sqref="F7:F22">
    <cfRule type="expression" dxfId="179" priority="3">
      <formula>(SUM($F$7:$F$22))=0</formula>
    </cfRule>
  </conditionalFormatting>
  <conditionalFormatting sqref="F28:F31">
    <cfRule type="expression" dxfId="178" priority="33">
      <formula>$F$32=0</formula>
    </cfRule>
  </conditionalFormatting>
  <conditionalFormatting sqref="F34:F36">
    <cfRule type="expression" dxfId="177" priority="26">
      <formula>(SUM($F$34:$F$36)=0)</formula>
    </cfRule>
  </conditionalFormatting>
  <conditionalFormatting sqref="G7:G22">
    <cfRule type="expression" dxfId="176" priority="4">
      <formula>(SUM($G$7:$G$22))=0</formula>
    </cfRule>
  </conditionalFormatting>
  <conditionalFormatting sqref="G28:G31">
    <cfRule type="expression" dxfId="175" priority="34">
      <formula>$G$32=0</formula>
    </cfRule>
  </conditionalFormatting>
  <conditionalFormatting sqref="G34:G36">
    <cfRule type="expression" dxfId="174" priority="25">
      <formula>(SUM($G$34:$G$36)=0)</formula>
    </cfRule>
  </conditionalFormatting>
  <conditionalFormatting sqref="H4">
    <cfRule type="expression" dxfId="173" priority="16">
      <formula>$H$3&lt;&gt;"その他"</formula>
    </cfRule>
  </conditionalFormatting>
  <conditionalFormatting sqref="H7:H22">
    <cfRule type="expression" dxfId="172" priority="5">
      <formula>(SUM($H$7:$H$22))=0</formula>
    </cfRule>
  </conditionalFormatting>
  <conditionalFormatting sqref="H28:H31">
    <cfRule type="expression" dxfId="171" priority="35">
      <formula>$H$32=0</formula>
    </cfRule>
  </conditionalFormatting>
  <conditionalFormatting sqref="H34:H36">
    <cfRule type="expression" dxfId="170" priority="24">
      <formula>(SUM($H$34:$H$36)=0)</formula>
    </cfRule>
  </conditionalFormatting>
  <conditionalFormatting sqref="I7:I22">
    <cfRule type="expression" dxfId="169" priority="6">
      <formula>(SUM($I$7:$I$22))=0</formula>
    </cfRule>
  </conditionalFormatting>
  <conditionalFormatting sqref="I28:I31">
    <cfRule type="expression" dxfId="168" priority="36">
      <formula>$I$32=0</formula>
    </cfRule>
  </conditionalFormatting>
  <conditionalFormatting sqref="I34:I36">
    <cfRule type="expression" dxfId="167" priority="23">
      <formula>(SUM($I$34:$I$36)=0)</formula>
    </cfRule>
  </conditionalFormatting>
  <conditionalFormatting sqref="J7:J22">
    <cfRule type="expression" dxfId="166" priority="7">
      <formula>(SUM($J$7:$J$22))=0</formula>
    </cfRule>
  </conditionalFormatting>
  <conditionalFormatting sqref="J28:J31">
    <cfRule type="expression" dxfId="165" priority="37">
      <formula>$J$32=0</formula>
    </cfRule>
  </conditionalFormatting>
  <conditionalFormatting sqref="J34:J36">
    <cfRule type="expression" dxfId="164" priority="22">
      <formula>(SUM($J$34:$J$36)=0)</formula>
    </cfRule>
  </conditionalFormatting>
  <conditionalFormatting sqref="J4:L4">
    <cfRule type="expression" dxfId="163" priority="15">
      <formula>$J$3&lt;&gt;"その他"</formula>
    </cfRule>
  </conditionalFormatting>
  <conditionalFormatting sqref="K7:K22">
    <cfRule type="expression" dxfId="162" priority="8">
      <formula>(SUM($K$7:$K$22))=0</formula>
    </cfRule>
  </conditionalFormatting>
  <conditionalFormatting sqref="K28:K31">
    <cfRule type="expression" dxfId="161" priority="38">
      <formula>$K$32=0</formula>
    </cfRule>
  </conditionalFormatting>
  <conditionalFormatting sqref="K34:K36">
    <cfRule type="expression" dxfId="160" priority="21">
      <formula>(SUM($K$34:$K$36)=0)</formula>
    </cfRule>
  </conditionalFormatting>
  <conditionalFormatting sqref="L7:L22">
    <cfRule type="expression" dxfId="159" priority="9">
      <formula>(SUM($L$7:$L$22))=0</formula>
    </cfRule>
  </conditionalFormatting>
  <conditionalFormatting sqref="L28:L31">
    <cfRule type="expression" dxfId="158" priority="39">
      <formula>$L$32=0</formula>
    </cfRule>
  </conditionalFormatting>
  <conditionalFormatting sqref="L34:L36">
    <cfRule type="expression" dxfId="157" priority="20">
      <formula>(SUM($L$34:$L$36)=0)</formula>
    </cfRule>
  </conditionalFormatting>
  <conditionalFormatting sqref="M7:M22">
    <cfRule type="expression" dxfId="156" priority="10">
      <formula>(SUM($M$7:$M$22))=0</formula>
    </cfRule>
  </conditionalFormatting>
  <conditionalFormatting sqref="M28:M31">
    <cfRule type="expression" dxfId="155" priority="40">
      <formula>$M$32=0</formula>
    </cfRule>
  </conditionalFormatting>
  <conditionalFormatting sqref="M34:M36">
    <cfRule type="expression" dxfId="154" priority="19">
      <formula>(SUM($M$34:$M$36)=0)</formula>
    </cfRule>
  </conditionalFormatting>
  <conditionalFormatting sqref="N7:N22">
    <cfRule type="expression" dxfId="153" priority="11">
      <formula>(SUM($N$7:$N$22))=0</formula>
    </cfRule>
  </conditionalFormatting>
  <conditionalFormatting sqref="N28:N31">
    <cfRule type="expression" dxfId="152" priority="45">
      <formula>AND(N27&lt;&gt;"",N28="")</formula>
    </cfRule>
    <cfRule type="expression" dxfId="151" priority="43">
      <formula>$N$32=0</formula>
    </cfRule>
    <cfRule type="expression" dxfId="150" priority="44">
      <formula>N28&lt;&gt;""</formula>
    </cfRule>
  </conditionalFormatting>
  <conditionalFormatting sqref="N34:N36">
    <cfRule type="expression" dxfId="149" priority="18">
      <formula>(SUM($N$34:$N$36)=0)</formula>
    </cfRule>
  </conditionalFormatting>
  <conditionalFormatting sqref="O7:O22">
    <cfRule type="expression" dxfId="148" priority="12">
      <formula>(SUM($O$7:$O$22))=0</formula>
    </cfRule>
  </conditionalFormatting>
  <conditionalFormatting sqref="O28:O31">
    <cfRule type="expression" dxfId="147" priority="48">
      <formula>AND(O27&lt;&gt;"",O28="")</formula>
    </cfRule>
    <cfRule type="expression" dxfId="146" priority="46">
      <formula>$O$32=0</formula>
    </cfRule>
    <cfRule type="expression" dxfId="145" priority="47">
      <formula>O28&lt;&gt;""</formula>
    </cfRule>
  </conditionalFormatting>
  <conditionalFormatting sqref="O34:O36">
    <cfRule type="expression" dxfId="144" priority="17">
      <formula>(SUM($O$34:$O$36)=0)</formula>
    </cfRule>
  </conditionalFormatting>
  <dataValidations count="4">
    <dataValidation type="custom" operator="greaterThan" allowBlank="1" showInputMessage="1" showErrorMessage="1" sqref="H4 J4:L4" xr:uid="{B055C321-AEB7-E54C-AC8F-82A2F92330B7}">
      <formula1>AND(H3="その他",ISNUMBER(H4))</formula1>
    </dataValidation>
    <dataValidation type="list" allowBlank="1" showInputMessage="1" showErrorMessage="1" sqref="H3" xr:uid="{7F7A1FC0-924E-174E-8F2D-6E3F28A61FDA}">
      <formula1>"北海道電力,東北電力,東京電力,中部電力,北陸電力,関西電力,中国電力,四国電力,九州電力,沖縄電力,その他"</formula1>
    </dataValidation>
    <dataValidation type="list" allowBlank="1" showInputMessage="1" showErrorMessage="1" sqref="J3:L3" xr:uid="{2D696926-6E10-F548-AB24-571EC295F2FB}">
      <formula1>"「昼間」午前8時～午後10時まで,「夜間」午後10時～翌午前8時まで, その他"</formula1>
    </dataValidation>
    <dataValidation type="list" allowBlank="1" showInputMessage="1" showErrorMessage="1" sqref="D4:F4" xr:uid="{F2DAFE12-76E2-0B45-BA41-C19FB669940F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5002885D-37CA-0E42-B29B-EB851056D0DF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CF404-5654-DF41-8D51-C47DE9C2BB75}">
  <sheetPr codeName="Sheet19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2028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46844</v>
      </c>
      <c r="E6" s="11">
        <f>DATE(B3,5,1)</f>
        <v>46874</v>
      </c>
      <c r="F6" s="11">
        <f>DATE(B3,6,1)</f>
        <v>46905</v>
      </c>
      <c r="G6" s="11">
        <f>DATE(B3,7,1)</f>
        <v>46935</v>
      </c>
      <c r="H6" s="11">
        <f>DATE(B3,8,1)</f>
        <v>46966</v>
      </c>
      <c r="I6" s="11">
        <f>DATE(B3,9,1)</f>
        <v>46997</v>
      </c>
      <c r="J6" s="11">
        <f>DATE(B3,10,1)</f>
        <v>47027</v>
      </c>
      <c r="K6" s="11">
        <f>DATE(B3,11,1)</f>
        <v>47058</v>
      </c>
      <c r="L6" s="11">
        <f>DATE(B3,12,1)</f>
        <v>47088</v>
      </c>
      <c r="M6" s="11">
        <f>DATE(B3+1,1,1)</f>
        <v>47119</v>
      </c>
      <c r="N6" s="28">
        <f>DATE(B3+1,2,1)</f>
        <v>47150</v>
      </c>
      <c r="O6" s="11">
        <f>DATE(B3+1,3,1)</f>
        <v>47178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排出2028</f>
        <v>#REF!</v>
      </c>
      <c r="S7" s="71" t="e">
        <f>単位2028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[1]Y2025!$E$4</f>
        <v>#REF!</v>
      </c>
      <c r="S9" s="77" t="e">
        <f>[1]Y2025!$F$4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[1]Y2025!$E$5</f>
        <v>#REF!</v>
      </c>
      <c r="S11" s="77" t="e">
        <f>[1]Y2025!$F$5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[1]Y2025!$E$6</f>
        <v>#REF!</v>
      </c>
      <c r="S13" s="77" t="e">
        <f>[1]Y2025!$F$6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[1]Y2025!$E$7</f>
        <v>#REF!</v>
      </c>
      <c r="S15" s="77" t="e">
        <f>[1]Y2025!$F$7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[1]Y2025!$E$8</f>
        <v>#REF!</v>
      </c>
      <c r="S17" s="77" t="e">
        <f>[1]Y2025!$F$8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[1]Y2025!$E$9</f>
        <v>#REF!</v>
      </c>
      <c r="S19" s="77" t="e">
        <f>[1]Y2025!$F$9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[1]Y2025!$E$10</f>
        <v>#REF!</v>
      </c>
      <c r="S21" s="77" t="e">
        <f>[1]Y2025!$F$10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l9aVk3knl105kLhu9TxYzUdAhEnKkpiLjc/y8TYnEIG1ji3AkfxJwXdMI8hkwZTNQCrcWs8W7skWzvjODWtpcA==" saltValue="GJiA1Nd8vfp66QO75xbq3w==" spinCount="100000" sheet="1" objects="1" scenarios="1"/>
  <mergeCells count="24"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</mergeCells>
  <phoneticPr fontId="1"/>
  <conditionalFormatting sqref="D7:D22">
    <cfRule type="expression" dxfId="143" priority="1">
      <formula>(SUM($D$7:$D$22))=0</formula>
    </cfRule>
  </conditionalFormatting>
  <conditionalFormatting sqref="D28:D31">
    <cfRule type="expression" dxfId="142" priority="45">
      <formula>$D$32=0</formula>
    </cfRule>
  </conditionalFormatting>
  <conditionalFormatting sqref="D34:D36">
    <cfRule type="expression" dxfId="141" priority="42">
      <formula>(SUM($D$34:$D$36)=0)</formula>
    </cfRule>
  </conditionalFormatting>
  <conditionalFormatting sqref="D28:M31">
    <cfRule type="expression" dxfId="140" priority="56">
      <formula>AND(D27&lt;&gt;"",D28="")</formula>
    </cfRule>
    <cfRule type="expression" dxfId="139" priority="55">
      <formula>D28&lt;&gt;""</formula>
    </cfRule>
  </conditionalFormatting>
  <conditionalFormatting sqref="D7:O22">
    <cfRule type="expression" dxfId="138" priority="13">
      <formula>D7&lt;&gt;""</formula>
    </cfRule>
    <cfRule type="expression" dxfId="137" priority="14">
      <formula>AND(D6&lt;&gt;"",D7="")</formula>
    </cfRule>
  </conditionalFormatting>
  <conditionalFormatting sqref="D34:O36">
    <cfRule type="expression" dxfId="136" priority="43">
      <formula>D34&lt;&gt;""</formula>
    </cfRule>
    <cfRule type="expression" dxfId="135" priority="44">
      <formula>AND(D33&lt;&gt;"",D34="")</formula>
    </cfRule>
  </conditionalFormatting>
  <conditionalFormatting sqref="E7:E22">
    <cfRule type="expression" dxfId="134" priority="2">
      <formula>(SUM($E$7:$E$22))=0</formula>
    </cfRule>
  </conditionalFormatting>
  <conditionalFormatting sqref="E28:E31">
    <cfRule type="expression" dxfId="133" priority="46">
      <formula>$E$32=0</formula>
    </cfRule>
  </conditionalFormatting>
  <conditionalFormatting sqref="E34:E36">
    <cfRule type="expression" dxfId="132" priority="41">
      <formula>(SUM($E$34:$E$36)=0)</formula>
    </cfRule>
  </conditionalFormatting>
  <conditionalFormatting sqref="F7:F22">
    <cfRule type="expression" dxfId="131" priority="3">
      <formula>(SUM($F$7:$F$22))=0</formula>
    </cfRule>
  </conditionalFormatting>
  <conditionalFormatting sqref="F28:F31">
    <cfRule type="expression" dxfId="130" priority="47">
      <formula>$F$32=0</formula>
    </cfRule>
  </conditionalFormatting>
  <conditionalFormatting sqref="F34:F36">
    <cfRule type="expression" dxfId="129" priority="40">
      <formula>(SUM($F$34:$F$36)=0)</formula>
    </cfRule>
  </conditionalFormatting>
  <conditionalFormatting sqref="G7:G22">
    <cfRule type="expression" dxfId="128" priority="4">
      <formula>(SUM($G$7:$G$22))=0</formula>
    </cfRule>
  </conditionalFormatting>
  <conditionalFormatting sqref="G28:G31">
    <cfRule type="expression" dxfId="127" priority="48">
      <formula>$G$32=0</formula>
    </cfRule>
  </conditionalFormatting>
  <conditionalFormatting sqref="G34:G36">
    <cfRule type="expression" dxfId="126" priority="39">
      <formula>(SUM($G$34:$G$36)=0)</formula>
    </cfRule>
  </conditionalFormatting>
  <conditionalFormatting sqref="H4">
    <cfRule type="expression" dxfId="125" priority="30">
      <formula>$H$3&lt;&gt;"その他"</formula>
    </cfRule>
  </conditionalFormatting>
  <conditionalFormatting sqref="H7:H22">
    <cfRule type="expression" dxfId="124" priority="5">
      <formula>(SUM($H$7:$H$22))=0</formula>
    </cfRule>
  </conditionalFormatting>
  <conditionalFormatting sqref="H28:H31">
    <cfRule type="expression" dxfId="123" priority="49">
      <formula>$H$32=0</formula>
    </cfRule>
  </conditionalFormatting>
  <conditionalFormatting sqref="H34:H36">
    <cfRule type="expression" dxfId="122" priority="38">
      <formula>(SUM($H$34:$H$36)=0)</formula>
    </cfRule>
  </conditionalFormatting>
  <conditionalFormatting sqref="I7:I22">
    <cfRule type="expression" dxfId="121" priority="6">
      <formula>(SUM($I$7:$I$22))=0</formula>
    </cfRule>
  </conditionalFormatting>
  <conditionalFormatting sqref="I28:I31">
    <cfRule type="expression" dxfId="120" priority="50">
      <formula>$I$32=0</formula>
    </cfRule>
  </conditionalFormatting>
  <conditionalFormatting sqref="I34:I36">
    <cfRule type="expression" dxfId="119" priority="37">
      <formula>(SUM($I$34:$I$36)=0)</formula>
    </cfRule>
  </conditionalFormatting>
  <conditionalFormatting sqref="J7:J22">
    <cfRule type="expression" dxfId="118" priority="7">
      <formula>(SUM($J$7:$J$22))=0</formula>
    </cfRule>
  </conditionalFormatting>
  <conditionalFormatting sqref="J28:J31">
    <cfRule type="expression" dxfId="117" priority="51">
      <formula>$J$32=0</formula>
    </cfRule>
  </conditionalFormatting>
  <conditionalFormatting sqref="J34:J36">
    <cfRule type="expression" dxfId="116" priority="36">
      <formula>(SUM($J$34:$J$36)=0)</formula>
    </cfRule>
  </conditionalFormatting>
  <conditionalFormatting sqref="J4:L4">
    <cfRule type="expression" dxfId="115" priority="29">
      <formula>$J$3&lt;&gt;"その他"</formula>
    </cfRule>
  </conditionalFormatting>
  <conditionalFormatting sqref="K7:K22">
    <cfRule type="expression" dxfId="114" priority="8">
      <formula>(SUM($K$7:$K$22))=0</formula>
    </cfRule>
  </conditionalFormatting>
  <conditionalFormatting sqref="K28:K31">
    <cfRule type="expression" dxfId="113" priority="52">
      <formula>$K$32=0</formula>
    </cfRule>
  </conditionalFormatting>
  <conditionalFormatting sqref="K34:K36">
    <cfRule type="expression" dxfId="112" priority="35">
      <formula>(SUM($K$34:$K$36)=0)</formula>
    </cfRule>
  </conditionalFormatting>
  <conditionalFormatting sqref="L7:L22">
    <cfRule type="expression" dxfId="111" priority="9">
      <formula>(SUM($L$7:$L$22))=0</formula>
    </cfRule>
  </conditionalFormatting>
  <conditionalFormatting sqref="L28:L31">
    <cfRule type="expression" dxfId="110" priority="53">
      <formula>$L$32=0</formula>
    </cfRule>
  </conditionalFormatting>
  <conditionalFormatting sqref="L34:L36">
    <cfRule type="expression" dxfId="109" priority="34">
      <formula>(SUM($L$34:$L$36)=0)</formula>
    </cfRule>
  </conditionalFormatting>
  <conditionalFormatting sqref="M7:M22">
    <cfRule type="expression" dxfId="108" priority="10">
      <formula>(SUM($M$7:$M$22))=0</formula>
    </cfRule>
  </conditionalFormatting>
  <conditionalFormatting sqref="M28:M31">
    <cfRule type="expression" dxfId="107" priority="54">
      <formula>$M$32=0</formula>
    </cfRule>
  </conditionalFormatting>
  <conditionalFormatting sqref="M34:M36">
    <cfRule type="expression" dxfId="106" priority="33">
      <formula>(SUM($M$34:$M$36)=0)</formula>
    </cfRule>
  </conditionalFormatting>
  <conditionalFormatting sqref="N7:N22">
    <cfRule type="expression" dxfId="105" priority="11">
      <formula>(SUM($N$7:$N$22))=0</formula>
    </cfRule>
  </conditionalFormatting>
  <conditionalFormatting sqref="N28:N31">
    <cfRule type="expression" dxfId="104" priority="59">
      <formula>AND(N27&lt;&gt;"",N28="")</formula>
    </cfRule>
    <cfRule type="expression" dxfId="103" priority="57">
      <formula>$N$32=0</formula>
    </cfRule>
    <cfRule type="expression" dxfId="102" priority="58">
      <formula>N28&lt;&gt;""</formula>
    </cfRule>
  </conditionalFormatting>
  <conditionalFormatting sqref="N34:N36">
    <cfRule type="expression" dxfId="101" priority="32">
      <formula>(SUM($N$34:$N$36)=0)</formula>
    </cfRule>
  </conditionalFormatting>
  <conditionalFormatting sqref="O7:O22">
    <cfRule type="expression" dxfId="100" priority="12">
      <formula>(SUM($O$7:$O$22))=0</formula>
    </cfRule>
  </conditionalFormatting>
  <conditionalFormatting sqref="O28:O31">
    <cfRule type="expression" dxfId="99" priority="62">
      <formula>AND(O27&lt;&gt;"",O28="")</formula>
    </cfRule>
    <cfRule type="expression" dxfId="98" priority="60">
      <formula>$O$32=0</formula>
    </cfRule>
    <cfRule type="expression" dxfId="97" priority="61">
      <formula>O28&lt;&gt;""</formula>
    </cfRule>
  </conditionalFormatting>
  <conditionalFormatting sqref="O34:O36">
    <cfRule type="expression" dxfId="96" priority="31">
      <formula>(SUM($O$34:$O$36)=0)</formula>
    </cfRule>
  </conditionalFormatting>
  <dataValidations count="4">
    <dataValidation type="list" allowBlank="1" showInputMessage="1" showErrorMessage="1" sqref="J3:L3" xr:uid="{7C50239F-45CA-FE46-A80D-842D05C2B6A0}">
      <formula1>"「昼間」午前8時～午後10時まで,「夜間」午後10時～翌午前8時まで, その他"</formula1>
    </dataValidation>
    <dataValidation type="list" allowBlank="1" showInputMessage="1" showErrorMessage="1" sqref="H3" xr:uid="{69D7D0E5-456C-DC44-BFF9-7D3271DE639D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F1937AAB-F4F0-4140-A271-A3D5211D8B07}">
      <formula1>AND(H3="その他",ISNUMBER(H4))</formula1>
    </dataValidation>
    <dataValidation type="list" allowBlank="1" showInputMessage="1" showErrorMessage="1" sqref="D4:F4" xr:uid="{1476D366-4E11-884C-A88F-52CF77FFCD44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DFDC4C7A-DCCB-0E43-BDA5-442349AD929E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2:V85"/>
  <sheetViews>
    <sheetView zoomScaleNormal="100"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3.6640625" style="2" customWidth="1"/>
    <col min="24" max="16384" width="9" style="2"/>
  </cols>
  <sheetData>
    <row r="2" spans="2:22" ht="24" customHeight="1" thickBot="1" x14ac:dyDescent="0.25">
      <c r="B2" s="1" t="s">
        <v>76</v>
      </c>
    </row>
    <row r="3" spans="2:22" ht="24" customHeight="1" thickBot="1" x14ac:dyDescent="0.25">
      <c r="B3" s="24">
        <v>2011</v>
      </c>
      <c r="C3" s="8" t="s">
        <v>36</v>
      </c>
      <c r="D3" s="173" t="s">
        <v>83</v>
      </c>
      <c r="E3" s="174"/>
      <c r="F3" s="175"/>
      <c r="G3" s="9" t="s">
        <v>84</v>
      </c>
      <c r="H3" s="49" t="s">
        <v>141</v>
      </c>
      <c r="I3" s="9" t="s">
        <v>24</v>
      </c>
      <c r="J3" s="176" t="s">
        <v>122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40634</v>
      </c>
      <c r="E6" s="11">
        <f>DATE(B3,5,1)</f>
        <v>40664</v>
      </c>
      <c r="F6" s="11">
        <f>DATE(B3,6,1)</f>
        <v>40695</v>
      </c>
      <c r="G6" s="11">
        <f>DATE(B3,7,1)</f>
        <v>40725</v>
      </c>
      <c r="H6" s="11">
        <f>DATE(B3,8,1)</f>
        <v>40756</v>
      </c>
      <c r="I6" s="11">
        <f>DATE(B3,9,1)</f>
        <v>40787</v>
      </c>
      <c r="J6" s="11">
        <f>DATE(B3,10,1)</f>
        <v>40817</v>
      </c>
      <c r="K6" s="11">
        <f>DATE(B3,11,1)</f>
        <v>40848</v>
      </c>
      <c r="L6" s="11">
        <f>DATE(B3,12,1)</f>
        <v>40878</v>
      </c>
      <c r="M6" s="11">
        <f>DATE(B3+1,1,1)</f>
        <v>40909</v>
      </c>
      <c r="N6" s="11">
        <f>DATE(B3+1,2,1)</f>
        <v>40940</v>
      </c>
      <c r="O6" s="11">
        <f>DATE(B3+1,3,1)</f>
        <v>40969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排出2011</f>
        <v>#REF!</v>
      </c>
      <c r="S7" s="71" t="e">
        <f>単位2011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[1]Y2011!$E$4</f>
        <v>#REF!</v>
      </c>
      <c r="S9" s="77" t="e">
        <f>[1]Y2011!$F$4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[1]Y2011!$E$5</f>
        <v>#REF!</v>
      </c>
      <c r="S11" s="77" t="e">
        <f>[1]Y2011!$F$5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[1]Y2011!$E$6</f>
        <v>#REF!</v>
      </c>
      <c r="S13" s="77" t="e">
        <f>[1]Y2011!$F$6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27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[1]Y2011!$E$7</f>
        <v>#REF!</v>
      </c>
      <c r="S15" s="77" t="e">
        <f>[1]Y2011!$F$7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28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[1]Y2011!$E$8</f>
        <v>#REF!</v>
      </c>
      <c r="S17" s="77" t="e">
        <f>[1]Y2011!$F$8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[1]Y2011!$E$9</f>
        <v>#REF!</v>
      </c>
      <c r="S19" s="77" t="e">
        <f>[1]Y2011!$F$9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[1]Y2011!$E$10</f>
        <v>#REF!</v>
      </c>
      <c r="S21" s="77" t="e">
        <f>[1]Y2011!$F$10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20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56" ht="16.2" x14ac:dyDescent="0.2"/>
    <row r="83" spans="5:5" ht="13.5" customHeight="1" x14ac:dyDescent="0.5">
      <c r="E83" s="5"/>
    </row>
    <row r="84" spans="5:5" ht="13.5" customHeight="1" x14ac:dyDescent="0.5">
      <c r="E84" s="5"/>
    </row>
    <row r="85" spans="5:5" ht="13.5" customHeight="1" x14ac:dyDescent="0.5">
      <c r="E85" s="5"/>
    </row>
  </sheetData>
  <sheetProtection algorithmName="SHA-512" hashValue="aomK4uTcnJyBXKGAl/KYg3dKgNaCJsNL8566NSMil/zluCwrJuv4UvFstzUaJ6WYDhZRZ9YmpSXQHF4v6G44oA==" saltValue="wjAI42eAj4vos11nP+Xfjg==" spinCount="100000" sheet="1" objects="1" scenarios="1"/>
  <dataConsolidate/>
  <mergeCells count="24">
    <mergeCell ref="C40:F40"/>
    <mergeCell ref="B9:B10"/>
    <mergeCell ref="D3:F3"/>
    <mergeCell ref="J3:L3"/>
    <mergeCell ref="D4:F4"/>
    <mergeCell ref="B7:B8"/>
    <mergeCell ref="J4:L4"/>
    <mergeCell ref="B30:C30"/>
    <mergeCell ref="B11:B12"/>
    <mergeCell ref="B13:B14"/>
    <mergeCell ref="B15:B16"/>
    <mergeCell ref="B17:B18"/>
    <mergeCell ref="B19:B20"/>
    <mergeCell ref="B21:B22"/>
    <mergeCell ref="B24:C24"/>
    <mergeCell ref="B25:C25"/>
    <mergeCell ref="B34:C34"/>
    <mergeCell ref="B35:C35"/>
    <mergeCell ref="B36:C36"/>
    <mergeCell ref="B26:C26"/>
    <mergeCell ref="B28:C28"/>
    <mergeCell ref="B29:C29"/>
    <mergeCell ref="B31:C31"/>
    <mergeCell ref="B32:C32"/>
  </mergeCells>
  <phoneticPr fontId="1"/>
  <conditionalFormatting sqref="D7:D22">
    <cfRule type="expression" dxfId="960" priority="21">
      <formula>(SUM($D$7:$D$22))=0</formula>
    </cfRule>
  </conditionalFormatting>
  <conditionalFormatting sqref="D28:D31">
    <cfRule type="expression" dxfId="959" priority="32">
      <formula>$D$32=0</formula>
    </cfRule>
  </conditionalFormatting>
  <conditionalFormatting sqref="D34:D36">
    <cfRule type="expression" dxfId="958" priority="20">
      <formula>(SUM($D$34:$D$36)=0)</formula>
    </cfRule>
  </conditionalFormatting>
  <conditionalFormatting sqref="D28:M31">
    <cfRule type="expression" dxfId="957" priority="43">
      <formula>AND(D27&lt;&gt;"",D28="")</formula>
    </cfRule>
    <cfRule type="expression" dxfId="956" priority="42">
      <formula>D28&lt;&gt;""</formula>
    </cfRule>
  </conditionalFormatting>
  <conditionalFormatting sqref="D7:O22">
    <cfRule type="expression" dxfId="955" priority="76">
      <formula>AND(D6&lt;&gt;"",D7="")</formula>
    </cfRule>
    <cfRule type="expression" dxfId="954" priority="75">
      <formula>D7&lt;&gt;""</formula>
    </cfRule>
  </conditionalFormatting>
  <conditionalFormatting sqref="D34:O36">
    <cfRule type="expression" dxfId="953" priority="59">
      <formula>D34&lt;&gt;""</formula>
    </cfRule>
    <cfRule type="expression" dxfId="952" priority="60">
      <formula>AND(D33&lt;&gt;"",D34="")</formula>
    </cfRule>
  </conditionalFormatting>
  <conditionalFormatting sqref="E7:E22">
    <cfRule type="expression" dxfId="951" priority="22">
      <formula>(SUM($E$7:$E$22))=0</formula>
    </cfRule>
  </conditionalFormatting>
  <conditionalFormatting sqref="E28:E31">
    <cfRule type="expression" dxfId="950" priority="33">
      <formula>$E$32=0</formula>
    </cfRule>
  </conditionalFormatting>
  <conditionalFormatting sqref="E34:E36">
    <cfRule type="expression" dxfId="949" priority="19">
      <formula>(SUM($E$34:$E$36)=0)</formula>
    </cfRule>
  </conditionalFormatting>
  <conditionalFormatting sqref="F7:F22">
    <cfRule type="expression" dxfId="948" priority="23">
      <formula>(SUM($F$7:$F$22))=0</formula>
    </cfRule>
  </conditionalFormatting>
  <conditionalFormatting sqref="F28:F31">
    <cfRule type="expression" dxfId="947" priority="34">
      <formula>$F$32=0</formula>
    </cfRule>
  </conditionalFormatting>
  <conditionalFormatting sqref="F34:F36">
    <cfRule type="expression" dxfId="946" priority="18">
      <formula>(SUM($F$34:$F$36)=0)</formula>
    </cfRule>
  </conditionalFormatting>
  <conditionalFormatting sqref="F11:N11">
    <cfRule type="expression" dxfId="945" priority="1">
      <formula>(SUM($E$7:$E$22))=0</formula>
    </cfRule>
  </conditionalFormatting>
  <conditionalFormatting sqref="G7:G22">
    <cfRule type="expression" dxfId="944" priority="24">
      <formula>(SUM($G$7:$G$22))=0</formula>
    </cfRule>
  </conditionalFormatting>
  <conditionalFormatting sqref="G28:G31">
    <cfRule type="expression" dxfId="943" priority="35">
      <formula>$G$32=0</formula>
    </cfRule>
  </conditionalFormatting>
  <conditionalFormatting sqref="G34:G36">
    <cfRule type="expression" dxfId="942" priority="17">
      <formula>(SUM($G$34:$G$36)=0)</formula>
    </cfRule>
  </conditionalFormatting>
  <conditionalFormatting sqref="H4">
    <cfRule type="expression" dxfId="941" priority="3">
      <formula>$H$3&lt;&gt;"その他"</formula>
    </cfRule>
  </conditionalFormatting>
  <conditionalFormatting sqref="H7:H22">
    <cfRule type="expression" dxfId="940" priority="25">
      <formula>(SUM($H$7:$H$22))=0</formula>
    </cfRule>
  </conditionalFormatting>
  <conditionalFormatting sqref="H28:H31">
    <cfRule type="expression" dxfId="939" priority="36">
      <formula>$H$32=0</formula>
    </cfRule>
  </conditionalFormatting>
  <conditionalFormatting sqref="H34:H36">
    <cfRule type="expression" dxfId="938" priority="16">
      <formula>(SUM($H$34:$H$36)=0)</formula>
    </cfRule>
  </conditionalFormatting>
  <conditionalFormatting sqref="I7:I22">
    <cfRule type="expression" dxfId="937" priority="26">
      <formula>(SUM($I$7:$I$22))=0</formula>
    </cfRule>
  </conditionalFormatting>
  <conditionalFormatting sqref="I28:I31">
    <cfRule type="expression" dxfId="936" priority="37">
      <formula>$I$32=0</formula>
    </cfRule>
  </conditionalFormatting>
  <conditionalFormatting sqref="I34:I36">
    <cfRule type="expression" dxfId="935" priority="15">
      <formula>(SUM($I$34:$I$36)=0)</formula>
    </cfRule>
  </conditionalFormatting>
  <conditionalFormatting sqref="J7:J22">
    <cfRule type="expression" dxfId="934" priority="27">
      <formula>(SUM($J$7:$J$22))=0</formula>
    </cfRule>
  </conditionalFormatting>
  <conditionalFormatting sqref="J28:J31">
    <cfRule type="expression" dxfId="933" priority="38">
      <formula>$J$32=0</formula>
    </cfRule>
  </conditionalFormatting>
  <conditionalFormatting sqref="J34:J36">
    <cfRule type="expression" dxfId="932" priority="14">
      <formula>(SUM($J$34:$J$36)=0)</formula>
    </cfRule>
  </conditionalFormatting>
  <conditionalFormatting sqref="J4:L4">
    <cfRule type="expression" dxfId="931" priority="2">
      <formula>$J$3&lt;&gt;"その他"</formula>
    </cfRule>
  </conditionalFormatting>
  <conditionalFormatting sqref="K7:K22">
    <cfRule type="expression" dxfId="930" priority="28">
      <formula>(SUM($K$7:$K$22))=0</formula>
    </cfRule>
  </conditionalFormatting>
  <conditionalFormatting sqref="K28:K31">
    <cfRule type="expression" dxfId="929" priority="39">
      <formula>$K$32=0</formula>
    </cfRule>
  </conditionalFormatting>
  <conditionalFormatting sqref="K34:K36">
    <cfRule type="expression" dxfId="928" priority="13">
      <formula>(SUM($K$34:$K$36)=0)</formula>
    </cfRule>
  </conditionalFormatting>
  <conditionalFormatting sqref="L7:L22">
    <cfRule type="expression" dxfId="927" priority="29">
      <formula>(SUM($L$7:$L$22))=0</formula>
    </cfRule>
  </conditionalFormatting>
  <conditionalFormatting sqref="L28:L31">
    <cfRule type="expression" dxfId="926" priority="40">
      <formula>$L$32=0</formula>
    </cfRule>
  </conditionalFormatting>
  <conditionalFormatting sqref="L34:L36">
    <cfRule type="expression" dxfId="925" priority="11">
      <formula>(SUM($L$34:$L$36)=0)</formula>
    </cfRule>
  </conditionalFormatting>
  <conditionalFormatting sqref="M7:M22">
    <cfRule type="expression" dxfId="924" priority="30">
      <formula>(SUM($M$7:$M$22))=0</formula>
    </cfRule>
  </conditionalFormatting>
  <conditionalFormatting sqref="M28:M31">
    <cfRule type="expression" dxfId="923" priority="41">
      <formula>$M$32=0</formula>
    </cfRule>
  </conditionalFormatting>
  <conditionalFormatting sqref="M34:M36">
    <cfRule type="expression" dxfId="922" priority="9">
      <formula>(SUM($M$34:$M$36)=0)</formula>
    </cfRule>
  </conditionalFormatting>
  <conditionalFormatting sqref="N7:N22">
    <cfRule type="expression" dxfId="921" priority="31">
      <formula>(SUM($N$7:$N$22))=0</formula>
    </cfRule>
  </conditionalFormatting>
  <conditionalFormatting sqref="N28:N31">
    <cfRule type="expression" dxfId="920" priority="44">
      <formula>$N$32=0</formula>
    </cfRule>
    <cfRule type="expression" dxfId="919" priority="45">
      <formula>N28&lt;&gt;""</formula>
    </cfRule>
    <cfRule type="expression" dxfId="918" priority="46">
      <formula>AND(N27&lt;&gt;"",N28="")</formula>
    </cfRule>
  </conditionalFormatting>
  <conditionalFormatting sqref="N34:N36">
    <cfRule type="expression" dxfId="917" priority="7">
      <formula>(SUM($N$34:$N$36)=0)</formula>
    </cfRule>
  </conditionalFormatting>
  <conditionalFormatting sqref="O7:O22">
    <cfRule type="expression" dxfId="916" priority="54">
      <formula>(SUM($O$7:$O$22))=0</formula>
    </cfRule>
  </conditionalFormatting>
  <conditionalFormatting sqref="O28:O31">
    <cfRule type="expression" dxfId="915" priority="51">
      <formula>$O$32=0</formula>
    </cfRule>
    <cfRule type="expression" dxfId="914" priority="53">
      <formula>AND(O27&lt;&gt;"",O28="")</formula>
    </cfRule>
    <cfRule type="expression" dxfId="913" priority="52">
      <formula>O28&lt;&gt;""</formula>
    </cfRule>
  </conditionalFormatting>
  <conditionalFormatting sqref="O34:O36">
    <cfRule type="expression" dxfId="912" priority="5">
      <formula>(SUM($O$34:$O$36)=0)</formula>
    </cfRule>
  </conditionalFormatting>
  <dataValidations count="4">
    <dataValidation type="list" allowBlank="1" showInputMessage="1" showErrorMessage="1" sqref="H3" xr:uid="{00000000-0002-0000-0100-000001000000}">
      <formula1>"北海道電力,東北電力,東京電力,中部電力,北陸電力,関西電力,中国電力,四国電力,九州電力,沖縄電力,その他"</formula1>
    </dataValidation>
    <dataValidation type="list" allowBlank="1" showInputMessage="1" showErrorMessage="1" sqref="J3:L3" xr:uid="{00000000-0002-0000-0100-000002000000}">
      <formula1>"「昼間」午前8時～午後10時まで,「夜間」午後10時～翌午前8時まで, その他"</formula1>
    </dataValidation>
    <dataValidation type="custom" operator="greaterThan" allowBlank="1" showInputMessage="1" showErrorMessage="1" sqref="J4:L4 H4" xr:uid="{00000000-0002-0000-0100-000003000000}">
      <formula1>AND(H3="その他",ISNUMBER(H4))</formula1>
    </dataValidation>
    <dataValidation type="list" allowBlank="1" showInputMessage="1" showErrorMessage="1" sqref="D4:F4" xr:uid="{83563F3B-B31A-6C4D-809A-3988B0ABDAB3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100-000000000000}"/>
  </hyperlinks>
  <pageMargins left="0.19" right="0.17000000000000004" top="0.33" bottom="0.75000000000000011" header="0.17000000000000004" footer="0.51"/>
  <pageSetup paperSize="8" scale="71" orientation="portrait" horizontalDpi="300" verticalDpi="300"/>
  <rowBreaks count="1" manualBreakCount="1">
    <brk id="78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00371-ACBB-7C46-9092-DFBFC49B6C67}">
  <sheetPr codeName="Sheet20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2029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47209</v>
      </c>
      <c r="E6" s="11">
        <f>DATE(B3,5,1)</f>
        <v>47239</v>
      </c>
      <c r="F6" s="11">
        <f>DATE(B3,6,1)</f>
        <v>47270</v>
      </c>
      <c r="G6" s="11">
        <f>DATE(B3,7,1)</f>
        <v>47300</v>
      </c>
      <c r="H6" s="11">
        <f>DATE(B3,8,1)</f>
        <v>47331</v>
      </c>
      <c r="I6" s="11">
        <f>DATE(B3,9,1)</f>
        <v>47362</v>
      </c>
      <c r="J6" s="11">
        <f>DATE(B3,10,1)</f>
        <v>47392</v>
      </c>
      <c r="K6" s="11">
        <f>DATE(B3,11,1)</f>
        <v>47423</v>
      </c>
      <c r="L6" s="11">
        <f>DATE(B3,12,1)</f>
        <v>47453</v>
      </c>
      <c r="M6" s="11">
        <f>DATE(B3+1,1,1)</f>
        <v>47484</v>
      </c>
      <c r="N6" s="28">
        <f>DATE(B3+1,2,1)</f>
        <v>47515</v>
      </c>
      <c r="O6" s="11">
        <f>DATE(B3+1,3,1)</f>
        <v>47543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排出2029</f>
        <v>#REF!</v>
      </c>
      <c r="S7" s="71" t="e">
        <f>単位2029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[1]Y2025!$E$4</f>
        <v>#REF!</v>
      </c>
      <c r="S9" s="77" t="e">
        <f>[1]Y2025!$F$4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[1]Y2025!$E$5</f>
        <v>#REF!</v>
      </c>
      <c r="S11" s="77" t="e">
        <f>[1]Y2025!$F$5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[1]Y2025!$E$6</f>
        <v>#REF!</v>
      </c>
      <c r="S13" s="77" t="e">
        <f>[1]Y2025!$F$6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[1]Y2025!$E$7</f>
        <v>#REF!</v>
      </c>
      <c r="S15" s="77" t="e">
        <f>[1]Y2025!$F$7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[1]Y2025!$E$8</f>
        <v>#REF!</v>
      </c>
      <c r="S17" s="77" t="e">
        <f>[1]Y2025!$F$8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[1]Y2025!$E$9</f>
        <v>#REF!</v>
      </c>
      <c r="S19" s="77" t="e">
        <f>[1]Y2025!$F$9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[1]Y2025!$E$10</f>
        <v>#REF!</v>
      </c>
      <c r="S21" s="77" t="e">
        <f>[1]Y2025!$F$10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Muse7QRUScRs83+AsHK8txeHgFkyQk1lDZBoZ6+xZ62lldyAOPRsPBTtbWngFRT0hpfF2SStx0h+NVikPMRpIg==" saltValue="W0tLVzSsqS1lSy/S2aoddA==" spinCount="100000" sheet="1" objects="1" scenarios="1"/>
  <mergeCells count="24"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</mergeCells>
  <phoneticPr fontId="1"/>
  <conditionalFormatting sqref="D7:D22">
    <cfRule type="expression" dxfId="95" priority="1">
      <formula>(SUM($D$7:$D$22))=0</formula>
    </cfRule>
  </conditionalFormatting>
  <conditionalFormatting sqref="D28:D31">
    <cfRule type="expression" dxfId="94" priority="31">
      <formula>$D$32=0</formula>
    </cfRule>
  </conditionalFormatting>
  <conditionalFormatting sqref="D34:D36">
    <cfRule type="expression" dxfId="93" priority="28">
      <formula>(SUM($D$34:$D$36)=0)</formula>
    </cfRule>
  </conditionalFormatting>
  <conditionalFormatting sqref="D28:M31">
    <cfRule type="expression" dxfId="92" priority="42">
      <formula>AND(D27&lt;&gt;"",D28="")</formula>
    </cfRule>
    <cfRule type="expression" dxfId="91" priority="41">
      <formula>D28&lt;&gt;""</formula>
    </cfRule>
  </conditionalFormatting>
  <conditionalFormatting sqref="D7:O22">
    <cfRule type="expression" dxfId="90" priority="13">
      <formula>D7&lt;&gt;""</formula>
    </cfRule>
    <cfRule type="expression" dxfId="89" priority="14">
      <formula>AND(D6&lt;&gt;"",D7="")</formula>
    </cfRule>
  </conditionalFormatting>
  <conditionalFormatting sqref="D34:O36">
    <cfRule type="expression" dxfId="88" priority="29">
      <formula>D34&lt;&gt;""</formula>
    </cfRule>
    <cfRule type="expression" dxfId="87" priority="30">
      <formula>AND(D33&lt;&gt;"",D34="")</formula>
    </cfRule>
  </conditionalFormatting>
  <conditionalFormatting sqref="E7:E22">
    <cfRule type="expression" dxfId="86" priority="2">
      <formula>(SUM($E$7:$E$22))=0</formula>
    </cfRule>
  </conditionalFormatting>
  <conditionalFormatting sqref="E28:E31">
    <cfRule type="expression" dxfId="85" priority="32">
      <formula>$E$32=0</formula>
    </cfRule>
  </conditionalFormatting>
  <conditionalFormatting sqref="E34:E36">
    <cfRule type="expression" dxfId="84" priority="27">
      <formula>(SUM($E$34:$E$36)=0)</formula>
    </cfRule>
  </conditionalFormatting>
  <conditionalFormatting sqref="F7:F22">
    <cfRule type="expression" dxfId="83" priority="3">
      <formula>(SUM($F$7:$F$22))=0</formula>
    </cfRule>
  </conditionalFormatting>
  <conditionalFormatting sqref="F28:F31">
    <cfRule type="expression" dxfId="82" priority="33">
      <formula>$F$32=0</formula>
    </cfRule>
  </conditionalFormatting>
  <conditionalFormatting sqref="F34:F36">
    <cfRule type="expression" dxfId="81" priority="26">
      <formula>(SUM($F$34:$F$36)=0)</formula>
    </cfRule>
  </conditionalFormatting>
  <conditionalFormatting sqref="G7:G22">
    <cfRule type="expression" dxfId="80" priority="4">
      <formula>(SUM($G$7:$G$22))=0</formula>
    </cfRule>
  </conditionalFormatting>
  <conditionalFormatting sqref="G28:G31">
    <cfRule type="expression" dxfId="79" priority="34">
      <formula>$G$32=0</formula>
    </cfRule>
  </conditionalFormatting>
  <conditionalFormatting sqref="G34:G36">
    <cfRule type="expression" dxfId="78" priority="25">
      <formula>(SUM($G$34:$G$36)=0)</formula>
    </cfRule>
  </conditionalFormatting>
  <conditionalFormatting sqref="H4">
    <cfRule type="expression" dxfId="77" priority="16">
      <formula>$H$3&lt;&gt;"その他"</formula>
    </cfRule>
  </conditionalFormatting>
  <conditionalFormatting sqref="H7:H22">
    <cfRule type="expression" dxfId="76" priority="5">
      <formula>(SUM($H$7:$H$22))=0</formula>
    </cfRule>
  </conditionalFormatting>
  <conditionalFormatting sqref="H28:H31">
    <cfRule type="expression" dxfId="75" priority="35">
      <formula>$H$32=0</formula>
    </cfRule>
  </conditionalFormatting>
  <conditionalFormatting sqref="H34:H36">
    <cfRule type="expression" dxfId="74" priority="24">
      <formula>(SUM($H$34:$H$36)=0)</formula>
    </cfRule>
  </conditionalFormatting>
  <conditionalFormatting sqref="I7:I22">
    <cfRule type="expression" dxfId="73" priority="6">
      <formula>(SUM($I$7:$I$22))=0</formula>
    </cfRule>
  </conditionalFormatting>
  <conditionalFormatting sqref="I28:I31">
    <cfRule type="expression" dxfId="72" priority="36">
      <formula>$I$32=0</formula>
    </cfRule>
  </conditionalFormatting>
  <conditionalFormatting sqref="I34:I36">
    <cfRule type="expression" dxfId="71" priority="23">
      <formula>(SUM($I$34:$I$36)=0)</formula>
    </cfRule>
  </conditionalFormatting>
  <conditionalFormatting sqref="J7:J22">
    <cfRule type="expression" dxfId="70" priority="7">
      <formula>(SUM($J$7:$J$22))=0</formula>
    </cfRule>
  </conditionalFormatting>
  <conditionalFormatting sqref="J28:J31">
    <cfRule type="expression" dxfId="69" priority="37">
      <formula>$J$32=0</formula>
    </cfRule>
  </conditionalFormatting>
  <conditionalFormatting sqref="J34:J36">
    <cfRule type="expression" dxfId="68" priority="22">
      <formula>(SUM($J$34:$J$36)=0)</formula>
    </cfRule>
  </conditionalFormatting>
  <conditionalFormatting sqref="J4:L4">
    <cfRule type="expression" dxfId="67" priority="15">
      <formula>$J$3&lt;&gt;"その他"</formula>
    </cfRule>
  </conditionalFormatting>
  <conditionalFormatting sqref="K7:K22">
    <cfRule type="expression" dxfId="66" priority="8">
      <formula>(SUM($K$7:$K$22))=0</formula>
    </cfRule>
  </conditionalFormatting>
  <conditionalFormatting sqref="K28:K31">
    <cfRule type="expression" dxfId="65" priority="38">
      <formula>$K$32=0</formula>
    </cfRule>
  </conditionalFormatting>
  <conditionalFormatting sqref="K34:K36">
    <cfRule type="expression" dxfId="64" priority="21">
      <formula>(SUM($K$34:$K$36)=0)</formula>
    </cfRule>
  </conditionalFormatting>
  <conditionalFormatting sqref="L7:L22">
    <cfRule type="expression" dxfId="63" priority="9">
      <formula>(SUM($L$7:$L$22))=0</formula>
    </cfRule>
  </conditionalFormatting>
  <conditionalFormatting sqref="L28:L31">
    <cfRule type="expression" dxfId="62" priority="39">
      <formula>$L$32=0</formula>
    </cfRule>
  </conditionalFormatting>
  <conditionalFormatting sqref="L34:L36">
    <cfRule type="expression" dxfId="61" priority="20">
      <formula>(SUM($L$34:$L$36)=0)</formula>
    </cfRule>
  </conditionalFormatting>
  <conditionalFormatting sqref="M7:M22">
    <cfRule type="expression" dxfId="60" priority="10">
      <formula>(SUM($M$7:$M$22))=0</formula>
    </cfRule>
  </conditionalFormatting>
  <conditionalFormatting sqref="M28:M31">
    <cfRule type="expression" dxfId="59" priority="40">
      <formula>$M$32=0</formula>
    </cfRule>
  </conditionalFormatting>
  <conditionalFormatting sqref="M34:M36">
    <cfRule type="expression" dxfId="58" priority="19">
      <formula>(SUM($M$34:$M$36)=0)</formula>
    </cfRule>
  </conditionalFormatting>
  <conditionalFormatting sqref="N7:N22">
    <cfRule type="expression" dxfId="57" priority="11">
      <formula>(SUM($N$7:$N$22))=0</formula>
    </cfRule>
  </conditionalFormatting>
  <conditionalFormatting sqref="N28:N31">
    <cfRule type="expression" dxfId="56" priority="45">
      <formula>AND(N27&lt;&gt;"",N28="")</formula>
    </cfRule>
    <cfRule type="expression" dxfId="55" priority="43">
      <formula>$N$32=0</formula>
    </cfRule>
    <cfRule type="expression" dxfId="54" priority="44">
      <formula>N28&lt;&gt;""</formula>
    </cfRule>
  </conditionalFormatting>
  <conditionalFormatting sqref="N34:N36">
    <cfRule type="expression" dxfId="53" priority="18">
      <formula>(SUM($N$34:$N$36)=0)</formula>
    </cfRule>
  </conditionalFormatting>
  <conditionalFormatting sqref="O7:O22">
    <cfRule type="expression" dxfId="52" priority="12">
      <formula>(SUM($O$7:$O$22))=0</formula>
    </cfRule>
  </conditionalFormatting>
  <conditionalFormatting sqref="O28:O31">
    <cfRule type="expression" dxfId="51" priority="48">
      <formula>AND(O27&lt;&gt;"",O28="")</formula>
    </cfRule>
    <cfRule type="expression" dxfId="50" priority="46">
      <formula>$O$32=0</formula>
    </cfRule>
    <cfRule type="expression" dxfId="49" priority="47">
      <formula>O28&lt;&gt;""</formula>
    </cfRule>
  </conditionalFormatting>
  <conditionalFormatting sqref="O34:O36">
    <cfRule type="expression" dxfId="48" priority="17">
      <formula>(SUM($O$34:$O$36)=0)</formula>
    </cfRule>
  </conditionalFormatting>
  <dataValidations count="4">
    <dataValidation type="custom" operator="greaterThan" allowBlank="1" showInputMessage="1" showErrorMessage="1" sqref="H4 J4:L4" xr:uid="{700C634F-6562-7549-90E5-EABC3084D32E}">
      <formula1>AND(H3="その他",ISNUMBER(H4))</formula1>
    </dataValidation>
    <dataValidation type="list" allowBlank="1" showInputMessage="1" showErrorMessage="1" sqref="H3" xr:uid="{3ACD7C7A-0A74-F54B-9295-8613478343F9}">
      <formula1>"北海道電力,東北電力,東京電力,中部電力,北陸電力,関西電力,中国電力,四国電力,九州電力,沖縄電力,その他"</formula1>
    </dataValidation>
    <dataValidation type="list" allowBlank="1" showInputMessage="1" showErrorMessage="1" sqref="J3:L3" xr:uid="{FBBB80D7-9FF7-9146-B2B2-608FB66A984A}">
      <formula1>"「昼間」午前8時～午後10時まで,「夜間」午後10時～翌午前8時まで, その他"</formula1>
    </dataValidation>
    <dataValidation type="list" allowBlank="1" showInputMessage="1" showErrorMessage="1" sqref="D4:F4" xr:uid="{5327FA8E-B7FD-4148-922B-5344EEA3C2FE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9705FF2D-6603-B24C-AF54-63DAC290B927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6AB3-8645-964A-BDC2-8289170512D5}">
  <sheetPr codeName="Sheet21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2030</v>
      </c>
      <c r="C3" s="8" t="s">
        <v>36</v>
      </c>
      <c r="D3" s="173" t="str">
        <f>'2019年度'!D3:F3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47574</v>
      </c>
      <c r="E6" s="11">
        <f>DATE(B3,5,1)</f>
        <v>47604</v>
      </c>
      <c r="F6" s="11">
        <f>DATE(B3,6,1)</f>
        <v>47635</v>
      </c>
      <c r="G6" s="11">
        <f>DATE(B3,7,1)</f>
        <v>47665</v>
      </c>
      <c r="H6" s="11">
        <f>DATE(B3,8,1)</f>
        <v>47696</v>
      </c>
      <c r="I6" s="11">
        <f>DATE(B3,9,1)</f>
        <v>47727</v>
      </c>
      <c r="J6" s="11">
        <f>DATE(B3,10,1)</f>
        <v>47757</v>
      </c>
      <c r="K6" s="11">
        <f>DATE(B3,11,1)</f>
        <v>47788</v>
      </c>
      <c r="L6" s="11">
        <f>DATE(B3,12,1)</f>
        <v>47818</v>
      </c>
      <c r="M6" s="11">
        <f>DATE(B3+1,1,1)</f>
        <v>47849</v>
      </c>
      <c r="N6" s="28">
        <f>DATE(B3+1,2,1)</f>
        <v>47880</v>
      </c>
      <c r="O6" s="11">
        <f>DATE(B3+1,3,1)</f>
        <v>47908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排出2030</f>
        <v>#REF!</v>
      </c>
      <c r="S7" s="71" t="e">
        <f>単位2030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[1]Y2025!$E$4</f>
        <v>#REF!</v>
      </c>
      <c r="S9" s="77" t="e">
        <f>[1]Y2025!$F$4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[1]Y2025!$E$5</f>
        <v>#REF!</v>
      </c>
      <c r="S11" s="77" t="e">
        <f>[1]Y2025!$F$5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[1]Y2025!$E$6</f>
        <v>#REF!</v>
      </c>
      <c r="S13" s="77" t="e">
        <f>[1]Y2025!$F$6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[1]Y2025!$E$7</f>
        <v>#REF!</v>
      </c>
      <c r="S15" s="77" t="e">
        <f>[1]Y2025!$F$7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[1]Y2025!$E$8</f>
        <v>#REF!</v>
      </c>
      <c r="S17" s="77" t="e">
        <f>[1]Y2025!$F$8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[1]Y2025!$E$9</f>
        <v>#REF!</v>
      </c>
      <c r="S19" s="77" t="e">
        <f>[1]Y2025!$F$9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[1]Y2025!$E$10</f>
        <v>#REF!</v>
      </c>
      <c r="S21" s="77" t="e">
        <f>[1]Y2025!$F$10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w5tcaOt2WFRpJgyY1FWQdWMQmVqENI+Kb1rn8vTDhGAuIPRPcTHNmSNsbe1GdLPsKRWwspxtrfofsPW+0nRVqA==" saltValue="3kWxqo1aicXMLCWZtDtADg==" spinCount="100000" sheet="1" objects="1" scenarios="1"/>
  <mergeCells count="24">
    <mergeCell ref="C40:F40"/>
    <mergeCell ref="B24:C24"/>
    <mergeCell ref="B25:C25"/>
    <mergeCell ref="B26:C26"/>
    <mergeCell ref="B28:C28"/>
    <mergeCell ref="B29:C29"/>
    <mergeCell ref="B30:C30"/>
    <mergeCell ref="B31:C31"/>
    <mergeCell ref="B32:C32"/>
    <mergeCell ref="B34:C34"/>
    <mergeCell ref="B35:C35"/>
    <mergeCell ref="B36:C36"/>
    <mergeCell ref="B21:B22"/>
    <mergeCell ref="D3:F3"/>
    <mergeCell ref="J3:L3"/>
    <mergeCell ref="D4:F4"/>
    <mergeCell ref="J4:L4"/>
    <mergeCell ref="B7:B8"/>
    <mergeCell ref="B9:B10"/>
    <mergeCell ref="B11:B12"/>
    <mergeCell ref="B13:B14"/>
    <mergeCell ref="B15:B16"/>
    <mergeCell ref="B17:B18"/>
    <mergeCell ref="B19:B20"/>
  </mergeCells>
  <phoneticPr fontId="1"/>
  <conditionalFormatting sqref="D7:D22">
    <cfRule type="expression" dxfId="47" priority="1">
      <formula>(SUM($D$7:$D$22))=0</formula>
    </cfRule>
  </conditionalFormatting>
  <conditionalFormatting sqref="D28:D31">
    <cfRule type="expression" dxfId="46" priority="31">
      <formula>$D$32=0</formula>
    </cfRule>
  </conditionalFormatting>
  <conditionalFormatting sqref="D34:D36">
    <cfRule type="expression" dxfId="45" priority="28">
      <formula>(SUM($D$34:$D$36)=0)</formula>
    </cfRule>
  </conditionalFormatting>
  <conditionalFormatting sqref="D28:M31">
    <cfRule type="expression" dxfId="44" priority="42">
      <formula>AND(D27&lt;&gt;"",D28="")</formula>
    </cfRule>
    <cfRule type="expression" dxfId="43" priority="41">
      <formula>D28&lt;&gt;""</formula>
    </cfRule>
  </conditionalFormatting>
  <conditionalFormatting sqref="D7:O22">
    <cfRule type="expression" dxfId="42" priority="13">
      <formula>D7&lt;&gt;""</formula>
    </cfRule>
    <cfRule type="expression" dxfId="41" priority="14">
      <formula>AND(D6&lt;&gt;"",D7="")</formula>
    </cfRule>
  </conditionalFormatting>
  <conditionalFormatting sqref="D34:O36">
    <cfRule type="expression" dxfId="40" priority="29">
      <formula>D34&lt;&gt;""</formula>
    </cfRule>
    <cfRule type="expression" dxfId="39" priority="30">
      <formula>AND(D33&lt;&gt;"",D34="")</formula>
    </cfRule>
  </conditionalFormatting>
  <conditionalFormatting sqref="E7:E22">
    <cfRule type="expression" dxfId="38" priority="2">
      <formula>(SUM($E$7:$E$22))=0</formula>
    </cfRule>
  </conditionalFormatting>
  <conditionalFormatting sqref="E28:E31">
    <cfRule type="expression" dxfId="37" priority="32">
      <formula>$E$32=0</formula>
    </cfRule>
  </conditionalFormatting>
  <conditionalFormatting sqref="E34:E36">
    <cfRule type="expression" dxfId="36" priority="27">
      <formula>(SUM($E$34:$E$36)=0)</formula>
    </cfRule>
  </conditionalFormatting>
  <conditionalFormatting sqref="F7:F22">
    <cfRule type="expression" dxfId="35" priority="3">
      <formula>(SUM($F$7:$F$22))=0</formula>
    </cfRule>
  </conditionalFormatting>
  <conditionalFormatting sqref="F28:F31">
    <cfRule type="expression" dxfId="34" priority="33">
      <formula>$F$32=0</formula>
    </cfRule>
  </conditionalFormatting>
  <conditionalFormatting sqref="F34:F36">
    <cfRule type="expression" dxfId="33" priority="26">
      <formula>(SUM($F$34:$F$36)=0)</formula>
    </cfRule>
  </conditionalFormatting>
  <conditionalFormatting sqref="G7:G22">
    <cfRule type="expression" dxfId="32" priority="4">
      <formula>(SUM($G$7:$G$22))=0</formula>
    </cfRule>
  </conditionalFormatting>
  <conditionalFormatting sqref="G28:G31">
    <cfRule type="expression" dxfId="31" priority="34">
      <formula>$G$32=0</formula>
    </cfRule>
  </conditionalFormatting>
  <conditionalFormatting sqref="G34:G36">
    <cfRule type="expression" dxfId="30" priority="25">
      <formula>(SUM($G$34:$G$36)=0)</formula>
    </cfRule>
  </conditionalFormatting>
  <conditionalFormatting sqref="H4">
    <cfRule type="expression" dxfId="29" priority="16">
      <formula>$H$3&lt;&gt;"その他"</formula>
    </cfRule>
  </conditionalFormatting>
  <conditionalFormatting sqref="H7:H22">
    <cfRule type="expression" dxfId="28" priority="5">
      <formula>(SUM($H$7:$H$22))=0</formula>
    </cfRule>
  </conditionalFormatting>
  <conditionalFormatting sqref="H28:H31">
    <cfRule type="expression" dxfId="27" priority="35">
      <formula>$H$32=0</formula>
    </cfRule>
  </conditionalFormatting>
  <conditionalFormatting sqref="H34:H36">
    <cfRule type="expression" dxfId="26" priority="24">
      <formula>(SUM($H$34:$H$36)=0)</formula>
    </cfRule>
  </conditionalFormatting>
  <conditionalFormatting sqref="I7:I22">
    <cfRule type="expression" dxfId="25" priority="6">
      <formula>(SUM($I$7:$I$22))=0</formula>
    </cfRule>
  </conditionalFormatting>
  <conditionalFormatting sqref="I28:I31">
    <cfRule type="expression" dxfId="24" priority="36">
      <formula>$I$32=0</formula>
    </cfRule>
  </conditionalFormatting>
  <conditionalFormatting sqref="I34:I36">
    <cfRule type="expression" dxfId="23" priority="23">
      <formula>(SUM($I$34:$I$36)=0)</formula>
    </cfRule>
  </conditionalFormatting>
  <conditionalFormatting sqref="J7:J22">
    <cfRule type="expression" dxfId="22" priority="7">
      <formula>(SUM($J$7:$J$22))=0</formula>
    </cfRule>
  </conditionalFormatting>
  <conditionalFormatting sqref="J28:J31">
    <cfRule type="expression" dxfId="21" priority="37">
      <formula>$J$32=0</formula>
    </cfRule>
  </conditionalFormatting>
  <conditionalFormatting sqref="J34:J36">
    <cfRule type="expression" dxfId="20" priority="22">
      <formula>(SUM($J$34:$J$36)=0)</formula>
    </cfRule>
  </conditionalFormatting>
  <conditionalFormatting sqref="J4:L4">
    <cfRule type="expression" dxfId="19" priority="15">
      <formula>$J$3&lt;&gt;"その他"</formula>
    </cfRule>
  </conditionalFormatting>
  <conditionalFormatting sqref="K7:K22">
    <cfRule type="expression" dxfId="18" priority="8">
      <formula>(SUM($K$7:$K$22))=0</formula>
    </cfRule>
  </conditionalFormatting>
  <conditionalFormatting sqref="K28:K31">
    <cfRule type="expression" dxfId="17" priority="38">
      <formula>$K$32=0</formula>
    </cfRule>
  </conditionalFormatting>
  <conditionalFormatting sqref="K34:K36">
    <cfRule type="expression" dxfId="16" priority="21">
      <formula>(SUM($K$34:$K$36)=0)</formula>
    </cfRule>
  </conditionalFormatting>
  <conditionalFormatting sqref="L7:L22">
    <cfRule type="expression" dxfId="15" priority="9">
      <formula>(SUM($L$7:$L$22))=0</formula>
    </cfRule>
  </conditionalFormatting>
  <conditionalFormatting sqref="L28:L31">
    <cfRule type="expression" dxfId="14" priority="39">
      <formula>$L$32=0</formula>
    </cfRule>
  </conditionalFormatting>
  <conditionalFormatting sqref="L34:L36">
    <cfRule type="expression" dxfId="13" priority="20">
      <formula>(SUM($L$34:$L$36)=0)</formula>
    </cfRule>
  </conditionalFormatting>
  <conditionalFormatting sqref="M7:M22">
    <cfRule type="expression" dxfId="12" priority="10">
      <formula>(SUM($M$7:$M$22))=0</formula>
    </cfRule>
  </conditionalFormatting>
  <conditionalFormatting sqref="M28:M31">
    <cfRule type="expression" dxfId="11" priority="40">
      <formula>$M$32=0</formula>
    </cfRule>
  </conditionalFormatting>
  <conditionalFormatting sqref="M34:M36">
    <cfRule type="expression" dxfId="10" priority="19">
      <formula>(SUM($M$34:$M$36)=0)</formula>
    </cfRule>
  </conditionalFormatting>
  <conditionalFormatting sqref="N7:N22">
    <cfRule type="expression" dxfId="9" priority="11">
      <formula>(SUM($N$7:$N$22))=0</formula>
    </cfRule>
  </conditionalFormatting>
  <conditionalFormatting sqref="N28:N31">
    <cfRule type="expression" dxfId="8" priority="45">
      <formula>AND(N27&lt;&gt;"",N28="")</formula>
    </cfRule>
    <cfRule type="expression" dxfId="7" priority="43">
      <formula>$N$32=0</formula>
    </cfRule>
    <cfRule type="expression" dxfId="6" priority="44">
      <formula>N28&lt;&gt;""</formula>
    </cfRule>
  </conditionalFormatting>
  <conditionalFormatting sqref="N34:N36">
    <cfRule type="expression" dxfId="5" priority="18">
      <formula>(SUM($N$34:$N$36)=0)</formula>
    </cfRule>
  </conditionalFormatting>
  <conditionalFormatting sqref="O7:O22">
    <cfRule type="expression" dxfId="4" priority="12">
      <formula>(SUM($O$7:$O$22))=0</formula>
    </cfRule>
  </conditionalFormatting>
  <conditionalFormatting sqref="O28:O31">
    <cfRule type="expression" dxfId="3" priority="48">
      <formula>AND(O27&lt;&gt;"",O28="")</formula>
    </cfRule>
    <cfRule type="expression" dxfId="2" priority="46">
      <formula>$O$32=0</formula>
    </cfRule>
    <cfRule type="expression" dxfId="1" priority="47">
      <formula>O28&lt;&gt;""</formula>
    </cfRule>
  </conditionalFormatting>
  <conditionalFormatting sqref="O34:O36">
    <cfRule type="expression" dxfId="0" priority="17">
      <formula>(SUM($O$34:$O$36)=0)</formula>
    </cfRule>
  </conditionalFormatting>
  <dataValidations count="4">
    <dataValidation type="list" allowBlank="1" showInputMessage="1" showErrorMessage="1" sqref="D4:F4" xr:uid="{CE3C7C60-3282-E848-AF53-C272C5BE8227}">
      <formula1>"電力,灯油,A重油,都市ガス,液化天然ガス（ＬＮＧ）,液化石油ガス（ＬＰＧ）,ガソリン,軽油,水使用量合計,紙類廃棄,その他一般廃棄物,産業廃棄物"</formula1>
    </dataValidation>
    <dataValidation type="list" allowBlank="1" showInputMessage="1" showErrorMessage="1" sqref="J3:L3" xr:uid="{533CE2DB-D534-7E49-B04D-26807E33FA2C}">
      <formula1>"「昼間」午前8時～午後10時まで,「夜間」午後10時～翌午前8時まで, その他"</formula1>
    </dataValidation>
    <dataValidation type="list" allowBlank="1" showInputMessage="1" showErrorMessage="1" sqref="H3" xr:uid="{0847BA73-2C85-AF4D-A667-ABF9AE589D6C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61803338-227D-BA44-8638-E9C455392B9D}">
      <formula1>AND(H3="その他",ISNUMBER(H4))</formula1>
    </dataValidation>
  </dataValidations>
  <hyperlinks>
    <hyperlink ref="H5" r:id="rId1" xr:uid="{0B627309-0CC3-E648-8999-FEEBC89DBF55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B1:W70"/>
  <sheetViews>
    <sheetView topLeftCell="B1" workbookViewId="0">
      <selection sqref="A1:Y305"/>
    </sheetView>
  </sheetViews>
  <sheetFormatPr defaultColWidth="9" defaultRowHeight="13.2" x14ac:dyDescent="0.2"/>
  <cols>
    <col min="1" max="1" width="4.109375" style="38" customWidth="1"/>
    <col min="2" max="2" width="42.44140625" style="38" bestFit="1" customWidth="1"/>
    <col min="3" max="3" width="17.6640625" style="38" bestFit="1" customWidth="1"/>
    <col min="4" max="4" width="14.109375" style="38" customWidth="1"/>
    <col min="5" max="5" width="11.109375" style="38" customWidth="1"/>
    <col min="6" max="6" width="3.33203125" style="38" customWidth="1"/>
    <col min="7" max="7" width="14.109375" style="38" customWidth="1"/>
    <col min="8" max="8" width="11.44140625" style="38" customWidth="1"/>
    <col min="9" max="23" width="14.109375" style="38" customWidth="1"/>
    <col min="24" max="16384" width="9" style="38"/>
  </cols>
  <sheetData>
    <row r="1" spans="2:12" ht="26.4" x14ac:dyDescent="0.2">
      <c r="B1" s="45" t="s">
        <v>85</v>
      </c>
    </row>
    <row r="2" spans="2:12" ht="27.9" customHeight="1" thickBot="1" x14ac:dyDescent="0.25">
      <c r="C2" s="191" t="s">
        <v>81</v>
      </c>
      <c r="D2" s="192"/>
      <c r="E2" s="192"/>
      <c r="F2" s="192"/>
      <c r="G2" s="193"/>
      <c r="I2" s="191" t="s">
        <v>82</v>
      </c>
      <c r="J2" s="192"/>
      <c r="K2" s="192"/>
      <c r="L2" s="193"/>
    </row>
    <row r="3" spans="2:12" ht="27.9" customHeight="1" thickBot="1" x14ac:dyDescent="0.25">
      <c r="C3" s="43" t="s">
        <v>86</v>
      </c>
      <c r="D3" s="51" t="s">
        <v>139</v>
      </c>
      <c r="E3" s="200" t="s">
        <v>87</v>
      </c>
      <c r="F3" s="201"/>
      <c r="G3" s="51" t="s">
        <v>140</v>
      </c>
      <c r="I3" s="43" t="s">
        <v>86</v>
      </c>
      <c r="J3" s="51" t="s">
        <v>139</v>
      </c>
      <c r="K3" s="44" t="s">
        <v>87</v>
      </c>
      <c r="L3" s="51" t="s">
        <v>140</v>
      </c>
    </row>
    <row r="4" spans="2:12" ht="27.9" customHeight="1" thickBot="1" x14ac:dyDescent="0.25">
      <c r="D4" s="149"/>
      <c r="E4" s="149"/>
      <c r="F4" s="149"/>
      <c r="G4" s="149"/>
      <c r="H4" s="149"/>
      <c r="I4" s="149"/>
      <c r="J4" s="40"/>
      <c r="K4" s="40"/>
      <c r="L4" s="40"/>
    </row>
    <row r="5" spans="2:12" s="40" customFormat="1" ht="27.9" customHeight="1" thickBot="1" x14ac:dyDescent="0.25">
      <c r="C5" s="129" t="s">
        <v>26</v>
      </c>
      <c r="D5" s="194" t="s">
        <v>60</v>
      </c>
      <c r="E5" s="195"/>
      <c r="F5" s="195"/>
      <c r="G5" s="196"/>
      <c r="H5" s="9" t="s">
        <v>72</v>
      </c>
      <c r="I5" s="52" t="s">
        <v>125</v>
      </c>
    </row>
    <row r="6" spans="2:12" s="40" customFormat="1" ht="27.9" hidden="1" customHeight="1" x14ac:dyDescent="0.2">
      <c r="D6" s="39">
        <f>LOOKUP(D3,C28:W28,C27:W27)</f>
        <v>11</v>
      </c>
      <c r="E6" s="39">
        <f>LOOKUP(G3,C28:W28,C27:W27)</f>
        <v>12</v>
      </c>
      <c r="F6" s="39"/>
      <c r="G6" s="40">
        <f>(E6-D6)</f>
        <v>1</v>
      </c>
      <c r="J6" s="39">
        <f>LOOKUP(J3,C28:W28,C27:W27)</f>
        <v>11</v>
      </c>
      <c r="K6" s="39">
        <f>LOOKUP(L3,C28:W28,C27:W27)</f>
        <v>12</v>
      </c>
      <c r="L6" s="40">
        <f>(K6-J6)</f>
        <v>1</v>
      </c>
    </row>
    <row r="7" spans="2:12" s="40" customFormat="1" ht="27.9" customHeight="1" x14ac:dyDescent="0.2">
      <c r="D7" s="128"/>
      <c r="E7" s="128"/>
      <c r="F7" s="128"/>
      <c r="G7" s="128"/>
    </row>
    <row r="8" spans="2:12" s="40" customFormat="1" ht="27.9" customHeight="1" x14ac:dyDescent="0.2"/>
    <row r="9" spans="2:12" s="40" customFormat="1" ht="27.9" customHeight="1" x14ac:dyDescent="0.2">
      <c r="B9" s="53"/>
      <c r="C9" s="53"/>
      <c r="D9" s="53"/>
      <c r="E9" s="53"/>
      <c r="G9" s="53"/>
      <c r="H9" s="53"/>
      <c r="I9" s="53"/>
      <c r="J9" s="53"/>
      <c r="K9" s="53"/>
      <c r="L9" s="53"/>
    </row>
    <row r="10" spans="2:12" s="40" customFormat="1" ht="27.9" customHeight="1" x14ac:dyDescent="0.8">
      <c r="B10" s="54" t="str">
        <f>B46</f>
        <v>コスト削減効果（省エネ効果）月平均</v>
      </c>
      <c r="C10" s="199" t="e">
        <f t="shared" ref="C10" ca="1" si="0">C46</f>
        <v>#REF!</v>
      </c>
      <c r="D10" s="199"/>
      <c r="E10" s="199"/>
      <c r="G10" s="53"/>
      <c r="H10" s="198" t="str">
        <f>B51</f>
        <v>CO2排出削減量月平均</v>
      </c>
      <c r="I10" s="198"/>
      <c r="J10" s="197" t="e">
        <f ca="1">C51</f>
        <v>#REF!</v>
      </c>
      <c r="K10" s="197"/>
      <c r="L10" s="53"/>
    </row>
    <row r="11" spans="2:12" s="40" customFormat="1" ht="27.9" customHeight="1" x14ac:dyDescent="0.2">
      <c r="B11" s="53"/>
      <c r="C11" s="53"/>
      <c r="D11" s="53"/>
      <c r="E11" s="53"/>
      <c r="G11" s="53"/>
      <c r="H11" s="53"/>
      <c r="I11" s="53"/>
      <c r="J11" s="53"/>
      <c r="K11" s="53"/>
      <c r="L11" s="53"/>
    </row>
    <row r="12" spans="2:12" s="40" customFormat="1" ht="27.9" customHeight="1" x14ac:dyDescent="0.2"/>
    <row r="13" spans="2:12" s="40" customFormat="1" ht="27.9" customHeight="1" x14ac:dyDescent="0.2"/>
    <row r="14" spans="2:12" ht="27.9" customHeight="1" x14ac:dyDescent="0.2"/>
    <row r="15" spans="2:12" ht="27.9" customHeight="1" x14ac:dyDescent="0.2"/>
    <row r="16" spans="2:12" ht="27.9" customHeight="1" x14ac:dyDescent="0.2"/>
    <row r="17" spans="2:23" s="40" customFormat="1" ht="27.9" customHeight="1" x14ac:dyDescent="0.2"/>
    <row r="18" spans="2:23" s="40" customFormat="1" ht="27.9" customHeight="1" x14ac:dyDescent="0.2"/>
    <row r="19" spans="2:23" s="40" customFormat="1" ht="27.9" customHeight="1" x14ac:dyDescent="0.2"/>
    <row r="20" spans="2:23" s="40" customFormat="1" ht="27.9" customHeight="1" x14ac:dyDescent="0.2"/>
    <row r="21" spans="2:23" s="40" customFormat="1" ht="27.9" customHeight="1" x14ac:dyDescent="0.2"/>
    <row r="22" spans="2:23" s="40" customFormat="1" ht="27.9" customHeight="1" x14ac:dyDescent="0.2"/>
    <row r="23" spans="2:23" s="40" customFormat="1" ht="27.9" customHeight="1" x14ac:dyDescent="0.2"/>
    <row r="24" spans="2:23" s="40" customFormat="1" ht="27.9" customHeight="1" x14ac:dyDescent="0.2"/>
    <row r="25" spans="2:23" s="40" customFormat="1" ht="27.9" customHeight="1" x14ac:dyDescent="0.2"/>
    <row r="26" spans="2:23" s="40" customFormat="1" ht="27.9" customHeight="1" x14ac:dyDescent="0.2"/>
    <row r="27" spans="2:23" s="40" customFormat="1" ht="27.9" hidden="1" customHeight="1" x14ac:dyDescent="0.2">
      <c r="C27" s="40">
        <v>1</v>
      </c>
      <c r="D27" s="40">
        <v>2</v>
      </c>
      <c r="E27" s="40">
        <v>3</v>
      </c>
      <c r="G27" s="39">
        <v>5</v>
      </c>
      <c r="H27" s="39">
        <v>6</v>
      </c>
      <c r="I27" s="39">
        <v>7</v>
      </c>
      <c r="J27" s="39">
        <v>8</v>
      </c>
      <c r="K27" s="39">
        <v>9</v>
      </c>
      <c r="L27" s="39">
        <v>10</v>
      </c>
      <c r="M27" s="39">
        <v>11</v>
      </c>
      <c r="N27" s="40">
        <v>12</v>
      </c>
      <c r="O27" s="40">
        <v>13</v>
      </c>
      <c r="P27" s="40">
        <v>14</v>
      </c>
      <c r="Q27" s="40">
        <v>15</v>
      </c>
      <c r="R27" s="40">
        <v>16</v>
      </c>
      <c r="S27" s="40">
        <v>17</v>
      </c>
      <c r="T27" s="40">
        <v>18</v>
      </c>
      <c r="U27" s="40">
        <v>19</v>
      </c>
      <c r="V27" s="40">
        <v>20</v>
      </c>
      <c r="W27" s="40">
        <v>21</v>
      </c>
    </row>
    <row r="28" spans="2:23" s="40" customFormat="1" ht="57.9" customHeight="1" x14ac:dyDescent="0.2">
      <c r="B28" s="42"/>
      <c r="C28" s="10" t="s">
        <v>40</v>
      </c>
      <c r="D28" s="10" t="s">
        <v>41</v>
      </c>
      <c r="E28" s="204" t="s">
        <v>42</v>
      </c>
      <c r="F28" s="205"/>
      <c r="G28" s="10" t="s">
        <v>43</v>
      </c>
      <c r="H28" s="10" t="s">
        <v>44</v>
      </c>
      <c r="I28" s="10" t="s">
        <v>46</v>
      </c>
      <c r="J28" s="10" t="s">
        <v>47</v>
      </c>
      <c r="K28" s="10" t="s">
        <v>48</v>
      </c>
      <c r="L28" s="10" t="s">
        <v>49</v>
      </c>
      <c r="M28" s="10" t="s">
        <v>50</v>
      </c>
      <c r="N28" s="10" t="s">
        <v>133</v>
      </c>
      <c r="O28" s="10" t="s">
        <v>132</v>
      </c>
      <c r="P28" s="10" t="s">
        <v>131</v>
      </c>
      <c r="Q28" s="10" t="s">
        <v>130</v>
      </c>
      <c r="R28" s="10" t="s">
        <v>129</v>
      </c>
      <c r="S28" s="10" t="s">
        <v>134</v>
      </c>
      <c r="T28" s="10" t="s">
        <v>135</v>
      </c>
      <c r="U28" s="10" t="s">
        <v>136</v>
      </c>
      <c r="V28" s="10" t="s">
        <v>137</v>
      </c>
      <c r="W28" s="10" t="s">
        <v>138</v>
      </c>
    </row>
    <row r="29" spans="2:23" s="40" customFormat="1" ht="17.399999999999999" x14ac:dyDescent="0.2">
      <c r="B29" s="150" t="s">
        <v>108</v>
      </c>
      <c r="C29" s="134" t="e">
        <f>'2011年度'!T24</f>
        <v>#REF!</v>
      </c>
      <c r="D29" s="134" t="e">
        <f>'2012年度'!T24</f>
        <v>#REF!</v>
      </c>
      <c r="E29" s="202" t="e">
        <f>'2013年度'!T24</f>
        <v>#REF!</v>
      </c>
      <c r="F29" s="203"/>
      <c r="G29" s="134" t="e">
        <f>'2014年度'!T24</f>
        <v>#REF!</v>
      </c>
      <c r="H29" s="134" t="e">
        <f>'2015年度'!T24</f>
        <v>#REF!</v>
      </c>
      <c r="I29" s="134" t="e">
        <f>'2016年度'!T24</f>
        <v>#REF!</v>
      </c>
      <c r="J29" s="134" t="e">
        <f>'2017年度'!T24</f>
        <v>#REF!</v>
      </c>
      <c r="K29" s="134" t="e">
        <f>'2018年度'!T24</f>
        <v>#REF!</v>
      </c>
      <c r="L29" s="134" t="e">
        <f>'2019年度'!T24</f>
        <v>#REF!</v>
      </c>
      <c r="M29" s="134" t="e">
        <f>'2020年度'!$T$24</f>
        <v>#REF!</v>
      </c>
      <c r="N29" s="134" t="e">
        <f>'2021年度'!$T$24</f>
        <v>#REF!</v>
      </c>
      <c r="O29" s="134" t="e">
        <f>'2022年度'!$T$24</f>
        <v>#REF!</v>
      </c>
      <c r="P29" s="134" t="e">
        <f>'2023年度'!$T$24</f>
        <v>#REF!</v>
      </c>
      <c r="Q29" s="134" t="e">
        <f>'2024年度'!$T$24</f>
        <v>#REF!</v>
      </c>
      <c r="R29" s="134" t="e">
        <f>'2025年度'!$T$24</f>
        <v>#REF!</v>
      </c>
      <c r="S29" s="134" t="e">
        <f>'2026年度'!$T$24</f>
        <v>#REF!</v>
      </c>
      <c r="T29" s="134" t="e">
        <f>'2027年度'!$T$24</f>
        <v>#REF!</v>
      </c>
      <c r="U29" s="134" t="e">
        <f>'2028年度'!$T$24</f>
        <v>#REF!</v>
      </c>
      <c r="V29" s="134" t="e">
        <f>'2029年度'!$T$24</f>
        <v>#REF!</v>
      </c>
      <c r="W29" s="134" t="e">
        <f>'2030年度'!$T$24</f>
        <v>#REF!</v>
      </c>
    </row>
    <row r="30" spans="2:23" s="40" customFormat="1" ht="17.399999999999999" x14ac:dyDescent="0.2">
      <c r="B30" s="150" t="s">
        <v>89</v>
      </c>
      <c r="C30" s="134" t="e">
        <f>'2011年度'!U25</f>
        <v>#REF!</v>
      </c>
      <c r="D30" s="134" t="e">
        <f>'2012年度'!U25</f>
        <v>#REF!</v>
      </c>
      <c r="E30" s="202" t="e">
        <f>'2013年度'!U25</f>
        <v>#REF!</v>
      </c>
      <c r="F30" s="203"/>
      <c r="G30" s="134" t="e">
        <f>'2014年度'!U25</f>
        <v>#REF!</v>
      </c>
      <c r="H30" s="134" t="e">
        <f>'2015年度'!U25</f>
        <v>#REF!</v>
      </c>
      <c r="I30" s="134" t="e">
        <f>'2016年度'!U25</f>
        <v>#REF!</v>
      </c>
      <c r="J30" s="134" t="e">
        <f>'2017年度'!U25</f>
        <v>#REF!</v>
      </c>
      <c r="K30" s="134" t="e">
        <f>'2018年度'!U25</f>
        <v>#REF!</v>
      </c>
      <c r="L30" s="134" t="e">
        <f>'2019年度'!U25</f>
        <v>#REF!</v>
      </c>
      <c r="M30" s="134" t="e">
        <f>'2020年度'!$U$25</f>
        <v>#REF!</v>
      </c>
      <c r="N30" s="134" t="e">
        <f>'2021年度'!$U$25</f>
        <v>#REF!</v>
      </c>
      <c r="O30" s="134" t="e">
        <f>'2022年度'!$U$25</f>
        <v>#REF!</v>
      </c>
      <c r="P30" s="134" t="e">
        <f>'2023年度'!$U$25</f>
        <v>#REF!</v>
      </c>
      <c r="Q30" s="134" t="e">
        <f>'2024年度'!$U$25</f>
        <v>#REF!</v>
      </c>
      <c r="R30" s="134" t="e">
        <f>'2025年度'!$U$25</f>
        <v>#REF!</v>
      </c>
      <c r="S30" s="134" t="e">
        <f>'2026年度'!$U$25</f>
        <v>#REF!</v>
      </c>
      <c r="T30" s="134" t="e">
        <f>'2027年度'!$U$25</f>
        <v>#REF!</v>
      </c>
      <c r="U30" s="134" t="e">
        <f>'2028年度'!$U$25</f>
        <v>#REF!</v>
      </c>
      <c r="V30" s="134" t="e">
        <f>'2029年度'!$U$25</f>
        <v>#REF!</v>
      </c>
      <c r="W30" s="134" t="e">
        <f>'2030年度'!$U$25</f>
        <v>#REF!</v>
      </c>
    </row>
    <row r="31" spans="2:23" s="41" customFormat="1" ht="17.399999999999999" x14ac:dyDescent="0.2">
      <c r="B31" s="150" t="s">
        <v>90</v>
      </c>
      <c r="C31" s="144">
        <f>'2011年度'!V26</f>
        <v>0</v>
      </c>
      <c r="D31" s="144">
        <f>'2012年度'!V26</f>
        <v>0</v>
      </c>
      <c r="E31" s="206">
        <f>'2013年度'!V26</f>
        <v>0</v>
      </c>
      <c r="F31" s="207"/>
      <c r="G31" s="144">
        <f>'2014年度'!V26</f>
        <v>0</v>
      </c>
      <c r="H31" s="144">
        <f>'2015年度'!V26</f>
        <v>0</v>
      </c>
      <c r="I31" s="144">
        <f>'2016年度'!V26</f>
        <v>0</v>
      </c>
      <c r="J31" s="144">
        <f>'2017年度'!V26</f>
        <v>0</v>
      </c>
      <c r="K31" s="144">
        <f>'2018年度'!V26</f>
        <v>0</v>
      </c>
      <c r="L31" s="144">
        <f>'2019年度'!V26</f>
        <v>0</v>
      </c>
      <c r="M31" s="144">
        <f>'2020年度'!$V$26</f>
        <v>0</v>
      </c>
      <c r="N31" s="144">
        <f>'2021年度'!$V$26</f>
        <v>0</v>
      </c>
      <c r="O31" s="144">
        <f>'2022年度'!$V$26</f>
        <v>0</v>
      </c>
      <c r="P31" s="144">
        <f>'2023年度'!$V$26</f>
        <v>0</v>
      </c>
      <c r="Q31" s="144">
        <f>'2024年度'!$V$26</f>
        <v>0</v>
      </c>
      <c r="R31" s="144">
        <f>'2025年度'!$V$26</f>
        <v>0</v>
      </c>
      <c r="S31" s="144">
        <f>'2026年度'!$V$26</f>
        <v>0</v>
      </c>
      <c r="T31" s="144">
        <f>'2027年度'!$V$26</f>
        <v>0</v>
      </c>
      <c r="U31" s="144">
        <f>'2028年度'!$V$26</f>
        <v>0</v>
      </c>
      <c r="V31" s="144">
        <f>'2029年度'!$V$26</f>
        <v>0</v>
      </c>
      <c r="W31" s="144">
        <f>'2030年度'!$V$26</f>
        <v>0</v>
      </c>
    </row>
    <row r="32" spans="2:23" ht="17.399999999999999" x14ac:dyDescent="0.2">
      <c r="B32" s="151" t="s">
        <v>112</v>
      </c>
      <c r="C32" s="145" t="e">
        <f>(SUM('2011年度'!D8:I8))*夏2011+(SUM('2011年度'!J8:O8))*冬2011</f>
        <v>#REF!</v>
      </c>
      <c r="D32" s="145" t="e">
        <f>(SUM('2012年度'!D8:I8))*夏2012+(SUM('2012年度'!J8:O8))*冬2012</f>
        <v>#REF!</v>
      </c>
      <c r="E32" s="206" t="e">
        <f>(SUM('2013年度'!D8:I8))*夏2013+(SUM('2013年度'!J8:O8))*冬2013</f>
        <v>#REF!</v>
      </c>
      <c r="F32" s="207"/>
      <c r="G32" s="145" t="e">
        <f>(SUM('2014年度'!D8:I8))*夏2014+(SUM('2014年度'!J8:O8))*冬2014</f>
        <v>#REF!</v>
      </c>
      <c r="H32" s="145" t="e">
        <f>(SUM('2015年度'!D8:I8))*夏2015+(SUM('2015年度'!J8:O8))*冬2015</f>
        <v>#REF!</v>
      </c>
      <c r="I32" s="145" t="e">
        <f>(SUM('2016年度'!D8:I8))*夏2016+(SUM('2016年度'!J8:O8))*冬2016</f>
        <v>#REF!</v>
      </c>
      <c r="J32" s="145" t="e">
        <f>(SUM('2017年度'!D8:I8))*夏2017+(SUM('2017年度'!J8:O8))*冬2017</f>
        <v>#REF!</v>
      </c>
      <c r="K32" s="145" t="e">
        <f>(SUM('2018年度'!D8:I8))*夏2018+(SUM('2018年度'!J8:O8))*冬2018</f>
        <v>#REF!</v>
      </c>
      <c r="L32" s="145" t="e">
        <f>(SUM('2019年度'!D8:I8))*夏2019+(SUM('2019年度'!J8:O8))*冬2019</f>
        <v>#REF!</v>
      </c>
      <c r="M32" s="145" t="e">
        <f>(SUM('2020年度'!$D$8:$I$8))*夏2020+(SUM('2020年度'!$J$8:$O$8))*冬2020</f>
        <v>#REF!</v>
      </c>
      <c r="N32" s="145" t="e">
        <f>(SUM('2021年度'!$D$8:$I$8))*夏2021+(SUM('2021年度'!$J$8:$O$8))*冬2021</f>
        <v>#REF!</v>
      </c>
      <c r="O32" s="145" t="e">
        <f>(SUM('2022年度'!$D$8:$I$8))*夏2022+(SUM('2022年度'!$J$8:$O$8))*冬2022</f>
        <v>#REF!</v>
      </c>
      <c r="P32" s="145" t="e">
        <f>(SUM('2023年度'!$D$8:$I$8))*夏2023+(SUM('2023年度'!$J$8:$O$8))*冬2023</f>
        <v>#REF!</v>
      </c>
      <c r="Q32" s="145" t="e">
        <f>(SUM('2024年度'!$D$8:$I$8))*夏2024+(SUM('2024年度'!$J$8:$O$8))*冬2024</f>
        <v>#REF!</v>
      </c>
      <c r="R32" s="145" t="e">
        <f>(SUM('2025年度'!$D$8:$I$8))*夏2025+(SUM('2025年度'!$J$8:$O$8))*冬2025</f>
        <v>#REF!</v>
      </c>
      <c r="S32" s="145" t="e" cm="1">
        <f t="array" ref="S32">(SUM('2026年度'!$D$8:$I$8))*夏2026+(SUM('2026年度'!$J$8:$O$8))*冬2026</f>
        <v>#REF!</v>
      </c>
      <c r="T32" s="145" t="e">
        <f>(SUM('2027年度'!$D$8:$I$8))*夏2027+(SUM('2027年度'!$J$8:$O$8))*冬2027</f>
        <v>#REF!</v>
      </c>
      <c r="U32" s="145" t="e">
        <f>(SUM('2028年度'!$D$8:$I$8))*夏2028+(SUM('2028年度'!$J$8:$O$8))*冬2028</f>
        <v>#REF!</v>
      </c>
      <c r="V32" s="145" t="e">
        <f>(SUM('2029年度'!$D$8:$I$8))*夏2029+(SUM('2029年度'!$J$8:$O$8))*冬2029</f>
        <v>#REF!</v>
      </c>
      <c r="W32" s="145" t="e">
        <f>(SUM('2030年度'!$D$8:$I$8))*夏2030+(SUM('2030年度'!$J$8:$O$8))*冬2030</f>
        <v>#REF!</v>
      </c>
    </row>
    <row r="33" spans="2:23" ht="17.399999999999999" x14ac:dyDescent="0.2">
      <c r="B33" s="152" t="s">
        <v>91</v>
      </c>
      <c r="C33" s="145" t="e">
        <f>C32*0.53</f>
        <v>#REF!</v>
      </c>
      <c r="D33" s="145" t="e">
        <f t="shared" ref="D33" si="1">D32*0.53</f>
        <v>#REF!</v>
      </c>
      <c r="E33" s="206" t="e">
        <f t="shared" ref="E33:M33" si="2">E32*0.53</f>
        <v>#REF!</v>
      </c>
      <c r="F33" s="207"/>
      <c r="G33" s="145" t="e">
        <f t="shared" si="2"/>
        <v>#REF!</v>
      </c>
      <c r="H33" s="145" t="e">
        <f t="shared" si="2"/>
        <v>#REF!</v>
      </c>
      <c r="I33" s="145" t="e">
        <f t="shared" si="2"/>
        <v>#REF!</v>
      </c>
      <c r="J33" s="145" t="e">
        <f t="shared" si="2"/>
        <v>#REF!</v>
      </c>
      <c r="K33" s="145" t="e">
        <f t="shared" si="2"/>
        <v>#REF!</v>
      </c>
      <c r="L33" s="145" t="e">
        <f t="shared" si="2"/>
        <v>#REF!</v>
      </c>
      <c r="M33" s="145" t="e">
        <f t="shared" si="2"/>
        <v>#REF!</v>
      </c>
      <c r="N33" s="145" t="e">
        <f t="shared" ref="N33:R33" si="3">N32*0.53</f>
        <v>#REF!</v>
      </c>
      <c r="O33" s="145" t="e">
        <f t="shared" si="3"/>
        <v>#REF!</v>
      </c>
      <c r="P33" s="145" t="e">
        <f t="shared" si="3"/>
        <v>#REF!</v>
      </c>
      <c r="Q33" s="145" t="e">
        <f t="shared" si="3"/>
        <v>#REF!</v>
      </c>
      <c r="R33" s="145" t="e">
        <f t="shared" si="3"/>
        <v>#REF!</v>
      </c>
      <c r="S33" s="145" t="e">
        <f t="shared" ref="S33:W33" si="4">S32*0.53</f>
        <v>#REF!</v>
      </c>
      <c r="T33" s="145" t="e">
        <f t="shared" si="4"/>
        <v>#REF!</v>
      </c>
      <c r="U33" s="145" t="e">
        <f t="shared" si="4"/>
        <v>#REF!</v>
      </c>
      <c r="V33" s="145" t="e">
        <f t="shared" si="4"/>
        <v>#REF!</v>
      </c>
      <c r="W33" s="145" t="e">
        <f t="shared" si="4"/>
        <v>#REF!</v>
      </c>
    </row>
    <row r="34" spans="2:23" ht="17.399999999999999" x14ac:dyDescent="0.2">
      <c r="B34" s="152" t="s">
        <v>92</v>
      </c>
      <c r="C34" s="145" t="e">
        <f>C32-C33</f>
        <v>#REF!</v>
      </c>
      <c r="D34" s="145" t="e">
        <f t="shared" ref="D34" si="5">D32-D33</f>
        <v>#REF!</v>
      </c>
      <c r="E34" s="206" t="e">
        <f t="shared" ref="E34:G34" si="6">E32-E33</f>
        <v>#REF!</v>
      </c>
      <c r="F34" s="207"/>
      <c r="G34" s="145" t="e">
        <f t="shared" si="6"/>
        <v>#REF!</v>
      </c>
      <c r="H34" s="145" t="e">
        <f t="shared" ref="H34:M34" si="7">H32-H33</f>
        <v>#REF!</v>
      </c>
      <c r="I34" s="145" t="e">
        <f t="shared" si="7"/>
        <v>#REF!</v>
      </c>
      <c r="J34" s="145" t="e">
        <f t="shared" si="7"/>
        <v>#REF!</v>
      </c>
      <c r="K34" s="145" t="e">
        <f t="shared" si="7"/>
        <v>#REF!</v>
      </c>
      <c r="L34" s="145" t="e">
        <f t="shared" si="7"/>
        <v>#REF!</v>
      </c>
      <c r="M34" s="145" t="e">
        <f t="shared" si="7"/>
        <v>#REF!</v>
      </c>
      <c r="N34" s="145" t="e">
        <f t="shared" ref="N34:R34" si="8">N32-N33</f>
        <v>#REF!</v>
      </c>
      <c r="O34" s="145" t="e">
        <f t="shared" si="8"/>
        <v>#REF!</v>
      </c>
      <c r="P34" s="145" t="e">
        <f t="shared" si="8"/>
        <v>#REF!</v>
      </c>
      <c r="Q34" s="145" t="e">
        <f t="shared" si="8"/>
        <v>#REF!</v>
      </c>
      <c r="R34" s="145" t="e">
        <f t="shared" si="8"/>
        <v>#REF!</v>
      </c>
      <c r="S34" s="145" t="e">
        <f t="shared" ref="S34:W34" si="9">S32-S33</f>
        <v>#REF!</v>
      </c>
      <c r="T34" s="145" t="e">
        <f t="shared" si="9"/>
        <v>#REF!</v>
      </c>
      <c r="U34" s="145" t="e">
        <f t="shared" si="9"/>
        <v>#REF!</v>
      </c>
      <c r="V34" s="145" t="e">
        <f t="shared" si="9"/>
        <v>#REF!</v>
      </c>
      <c r="W34" s="145" t="e">
        <f t="shared" si="9"/>
        <v>#REF!</v>
      </c>
    </row>
    <row r="35" spans="2:23" ht="17.399999999999999" x14ac:dyDescent="0.2">
      <c r="B35" s="152" t="s">
        <v>93</v>
      </c>
      <c r="C35" s="140" t="e">
        <f>IF(C34=0,"",(C34/C32)*100)</f>
        <v>#REF!</v>
      </c>
      <c r="D35" s="140" t="e">
        <f>IF(D34=0,"",(D34/D32)*100)</f>
        <v>#REF!</v>
      </c>
      <c r="E35" s="212" t="e">
        <f>IF(E34=0,"",(E34/E32)*100)</f>
        <v>#REF!</v>
      </c>
      <c r="F35" s="213"/>
      <c r="G35" s="140" t="e">
        <f t="shared" ref="G35:M35" si="10">IF(G34=0,"",(G34/G32)*100)</f>
        <v>#REF!</v>
      </c>
      <c r="H35" s="140" t="e">
        <f t="shared" si="10"/>
        <v>#REF!</v>
      </c>
      <c r="I35" s="140" t="e">
        <f t="shared" si="10"/>
        <v>#REF!</v>
      </c>
      <c r="J35" s="140" t="e">
        <f t="shared" si="10"/>
        <v>#REF!</v>
      </c>
      <c r="K35" s="140" t="e">
        <f t="shared" si="10"/>
        <v>#REF!</v>
      </c>
      <c r="L35" s="140" t="e">
        <f t="shared" si="10"/>
        <v>#REF!</v>
      </c>
      <c r="M35" s="140" t="e">
        <f t="shared" si="10"/>
        <v>#REF!</v>
      </c>
      <c r="N35" s="140" t="e">
        <f t="shared" ref="N35:R35" si="11">IF(N34=0,"",(N34/N32)*100)</f>
        <v>#REF!</v>
      </c>
      <c r="O35" s="140" t="e">
        <f t="shared" si="11"/>
        <v>#REF!</v>
      </c>
      <c r="P35" s="140" t="e">
        <f t="shared" si="11"/>
        <v>#REF!</v>
      </c>
      <c r="Q35" s="140" t="e">
        <f t="shared" si="11"/>
        <v>#REF!</v>
      </c>
      <c r="R35" s="140" t="e">
        <f t="shared" si="11"/>
        <v>#REF!</v>
      </c>
      <c r="S35" s="140" t="e">
        <f t="shared" ref="S35:W35" si="12">IF(S34=0,"",(S34/S32)*100)</f>
        <v>#REF!</v>
      </c>
      <c r="T35" s="140" t="e">
        <f t="shared" si="12"/>
        <v>#REF!</v>
      </c>
      <c r="U35" s="140" t="e">
        <f t="shared" si="12"/>
        <v>#REF!</v>
      </c>
      <c r="V35" s="140" t="e">
        <f t="shared" si="12"/>
        <v>#REF!</v>
      </c>
      <c r="W35" s="140" t="e">
        <f t="shared" si="12"/>
        <v>#REF!</v>
      </c>
    </row>
    <row r="36" spans="2:23" ht="17.399999999999999" x14ac:dyDescent="0.2">
      <c r="B36" s="152" t="s">
        <v>111</v>
      </c>
      <c r="C36" s="135" t="e">
        <f>((SUM('2011年度'!$D$7:$I$7))*夏2011+(SUM('2011年度'!$J$7:$O$7))*冬2011)*排出2011</f>
        <v>#REF!</v>
      </c>
      <c r="D36" s="135" t="e">
        <f>((SUM('2012年度'!$D$7:$I$7))*夏2012+(SUM('2012年度'!$J$7:$O$7))*冬2012)*排出2012</f>
        <v>#REF!</v>
      </c>
      <c r="E36" s="210" t="e">
        <f>((SUM('2013年度'!$D$7:$I$7))*夏2013+(SUM('2013年度'!$J$7:$O$7))*冬2013)*排出2013</f>
        <v>#REF!</v>
      </c>
      <c r="F36" s="211"/>
      <c r="G36" s="135" t="e">
        <f>((SUM('2014年度'!$D$7:$I$7))*夏2014+(SUM('2014年度'!$J$7:$O$7))*冬2014)*排出2014</f>
        <v>#REF!</v>
      </c>
      <c r="H36" s="135" t="e">
        <f>((SUM('2015年度'!$D$7:$I$7))*夏2015+(SUM('2015年度'!$J$7:$O$7))*冬2015)*排出2015</f>
        <v>#REF!</v>
      </c>
      <c r="I36" s="135" t="e">
        <f>((SUM('2016年度'!$D$7:$I$7))*夏2016+(SUM('2016年度'!$J$7:$O$7))*冬2016)*排出2016</f>
        <v>#REF!</v>
      </c>
      <c r="J36" s="135" t="e">
        <f>((SUM('2017年度'!$D$7:$I$7))*夏2017+(SUM('2017年度'!$J$7:$O$7))*冬2017)*排出2017</f>
        <v>#REF!</v>
      </c>
      <c r="K36" s="135" t="e">
        <f>((SUM('2018年度'!$D$7:$I$7))*夏2018+(SUM('2018年度'!$J$7:$O$7))*冬2018)*排出2018</f>
        <v>#REF!</v>
      </c>
      <c r="L36" s="135" t="e">
        <f>((SUM('2019年度'!$D$7:$I$7))*夏2019+(SUM('2019年度'!$J$7:$O$7))*冬2019)*排出2019</f>
        <v>#REF!</v>
      </c>
      <c r="M36" s="135" t="e">
        <f>((SUM('2020年度'!$D$7:$I$7))*夏2020+(SUM('2020年度'!$J$7:$O$7))*冬2020)*排出2020</f>
        <v>#REF!</v>
      </c>
      <c r="N36" s="135" t="e" cm="1">
        <f t="array" ref="N36">((SUM('2021年度'!$D$7:$I$7))*夏2021+(SUM('2021年度'!$J$7:$O$7))*冬2021)*排出2021</f>
        <v>#REF!</v>
      </c>
      <c r="O36" s="135" t="e">
        <f>((SUM('2022年度'!$D$7:$I$7))*夏2022+(SUM('2022年度'!$J$7:$O$7))*冬2022)*排出2022</f>
        <v>#REF!</v>
      </c>
      <c r="P36" s="135" t="e">
        <f>((SUM('2023年度'!$D$7:$I$7))*夏2023+(SUM('2023年度'!$J$7:$O$7))*冬2023)*排出2023</f>
        <v>#REF!</v>
      </c>
      <c r="Q36" s="135" t="e">
        <f>((SUM('2024年度'!$D$7:$I$7))*夏2024+(SUM('2024年度'!$J$7:$O$7))*冬2024)*排出2024</f>
        <v>#REF!</v>
      </c>
      <c r="R36" s="135" t="e">
        <f>((SUM('2025年度'!$D$7:$I$7))*夏2025+(SUM('2025年度'!$J$7:$O$7))*冬2025)*排出2025</f>
        <v>#REF!</v>
      </c>
      <c r="S36" s="135" t="e" cm="1">
        <f t="array" ref="S36">((SUM('2026年度'!$D$7:$I$7))*夏2026+(SUM('2026年度'!$J$7:$O$7))*冬2026)*排出2026</f>
        <v>#REF!</v>
      </c>
      <c r="T36" s="135" t="e" cm="1">
        <f t="array" ref="T36">((SUM('2027年度'!$D$7:$I$7))*夏2027+(SUM('2027年度'!$J$7:$O$7))*冬2027)*排出2027</f>
        <v>#REF!</v>
      </c>
      <c r="U36" s="135" t="e" cm="1">
        <f t="array" ref="U36">((SUM('2028年度'!$D$7:$I$7))*夏2028+(SUM('2028年度'!$J$7:$O$7))*冬2028)*排出2028</f>
        <v>#REF!</v>
      </c>
      <c r="V36" s="135" t="e" cm="1">
        <f t="array" ref="V36">((SUM('2029年度'!$D$7:$I$7))*夏2029+(SUM('2029年度'!$J$7:$O$7))*冬2029)*排出2029</f>
        <v>#REF!</v>
      </c>
      <c r="W36" s="135" t="e" cm="1">
        <f t="array" ref="W36">((SUM('2030年度'!$D$7:$I$7))*夏2030+(SUM('2030年度'!$J$7:$O$7))*冬2030)*排出2030</f>
        <v>#REF!</v>
      </c>
    </row>
    <row r="37" spans="2:23" ht="17.399999999999999" x14ac:dyDescent="0.2">
      <c r="B37" s="152" t="s">
        <v>109</v>
      </c>
      <c r="C37" s="135" t="e">
        <f>C36*0.53</f>
        <v>#REF!</v>
      </c>
      <c r="D37" s="135" t="e">
        <f t="shared" ref="D37:M37" si="13">D36*0.53</f>
        <v>#REF!</v>
      </c>
      <c r="E37" s="210" t="e">
        <f t="shared" si="13"/>
        <v>#REF!</v>
      </c>
      <c r="F37" s="211"/>
      <c r="G37" s="135" t="e">
        <f t="shared" si="13"/>
        <v>#REF!</v>
      </c>
      <c r="H37" s="135" t="e">
        <f t="shared" si="13"/>
        <v>#REF!</v>
      </c>
      <c r="I37" s="135" t="e">
        <f t="shared" si="13"/>
        <v>#REF!</v>
      </c>
      <c r="J37" s="135" t="e">
        <f t="shared" si="13"/>
        <v>#REF!</v>
      </c>
      <c r="K37" s="135" t="e">
        <f t="shared" si="13"/>
        <v>#REF!</v>
      </c>
      <c r="L37" s="135" t="e">
        <f t="shared" si="13"/>
        <v>#REF!</v>
      </c>
      <c r="M37" s="135" t="e">
        <f t="shared" si="13"/>
        <v>#REF!</v>
      </c>
      <c r="N37" s="135" t="e">
        <f t="shared" ref="N37:R37" si="14">N36*0.53</f>
        <v>#REF!</v>
      </c>
      <c r="O37" s="135" t="e">
        <f t="shared" si="14"/>
        <v>#REF!</v>
      </c>
      <c r="P37" s="135" t="e">
        <f t="shared" si="14"/>
        <v>#REF!</v>
      </c>
      <c r="Q37" s="135" t="e">
        <f t="shared" si="14"/>
        <v>#REF!</v>
      </c>
      <c r="R37" s="135" t="e">
        <f t="shared" si="14"/>
        <v>#REF!</v>
      </c>
      <c r="S37" s="135" t="e">
        <f t="shared" ref="S37:W37" si="15">S36*0.53</f>
        <v>#REF!</v>
      </c>
      <c r="T37" s="135" t="e">
        <f t="shared" si="15"/>
        <v>#REF!</v>
      </c>
      <c r="U37" s="135" t="e">
        <f t="shared" si="15"/>
        <v>#REF!</v>
      </c>
      <c r="V37" s="135" t="e">
        <f t="shared" si="15"/>
        <v>#REF!</v>
      </c>
      <c r="W37" s="135" t="e">
        <f t="shared" si="15"/>
        <v>#REF!</v>
      </c>
    </row>
    <row r="38" spans="2:23" ht="17.399999999999999" x14ac:dyDescent="0.2">
      <c r="B38" s="152" t="s">
        <v>110</v>
      </c>
      <c r="C38" s="135" t="e">
        <f>C36-C37</f>
        <v>#REF!</v>
      </c>
      <c r="D38" s="135" t="e">
        <f t="shared" ref="D38:M38" si="16">D36-D37</f>
        <v>#REF!</v>
      </c>
      <c r="E38" s="210" t="e">
        <f t="shared" si="16"/>
        <v>#REF!</v>
      </c>
      <c r="F38" s="211"/>
      <c r="G38" s="135" t="e">
        <f t="shared" si="16"/>
        <v>#REF!</v>
      </c>
      <c r="H38" s="135" t="e">
        <f t="shared" si="16"/>
        <v>#REF!</v>
      </c>
      <c r="I38" s="135" t="e">
        <f t="shared" si="16"/>
        <v>#REF!</v>
      </c>
      <c r="J38" s="135" t="e">
        <f t="shared" si="16"/>
        <v>#REF!</v>
      </c>
      <c r="K38" s="135" t="e">
        <f t="shared" si="16"/>
        <v>#REF!</v>
      </c>
      <c r="L38" s="135" t="e">
        <f t="shared" si="16"/>
        <v>#REF!</v>
      </c>
      <c r="M38" s="135" t="e">
        <f t="shared" si="16"/>
        <v>#REF!</v>
      </c>
      <c r="N38" s="135" t="e">
        <f t="shared" ref="N38:R38" si="17">N36-N37</f>
        <v>#REF!</v>
      </c>
      <c r="O38" s="135" t="e">
        <f t="shared" si="17"/>
        <v>#REF!</v>
      </c>
      <c r="P38" s="135" t="e">
        <f t="shared" si="17"/>
        <v>#REF!</v>
      </c>
      <c r="Q38" s="135" t="e">
        <f t="shared" si="17"/>
        <v>#REF!</v>
      </c>
      <c r="R38" s="135" t="e">
        <f t="shared" si="17"/>
        <v>#REF!</v>
      </c>
      <c r="S38" s="135" t="e">
        <f t="shared" ref="S38:W38" si="18">S36-S37</f>
        <v>#REF!</v>
      </c>
      <c r="T38" s="135" t="e">
        <f t="shared" si="18"/>
        <v>#REF!</v>
      </c>
      <c r="U38" s="135" t="e">
        <f t="shared" si="18"/>
        <v>#REF!</v>
      </c>
      <c r="V38" s="135" t="e">
        <f t="shared" si="18"/>
        <v>#REF!</v>
      </c>
      <c r="W38" s="135" t="e">
        <f t="shared" si="18"/>
        <v>#REF!</v>
      </c>
    </row>
    <row r="39" spans="2:23" ht="17.399999999999999" x14ac:dyDescent="0.2">
      <c r="B39" s="153" t="s">
        <v>94</v>
      </c>
      <c r="C39" s="140" t="e">
        <f>IF(C38=0,"",(C38/C36)*100)</f>
        <v>#REF!</v>
      </c>
      <c r="D39" s="140" t="e">
        <f>IF(D38=0,"",(D38/D36)*100)</f>
        <v>#REF!</v>
      </c>
      <c r="E39" s="208" t="e">
        <f>IF(E38=0,"",(E38/E36)*100)</f>
        <v>#REF!</v>
      </c>
      <c r="F39" s="209"/>
      <c r="G39" s="140" t="e">
        <f t="shared" ref="G39:M39" si="19">IF(G38=0,"",(G38/G36)*100)</f>
        <v>#REF!</v>
      </c>
      <c r="H39" s="140" t="e">
        <f t="shared" si="19"/>
        <v>#REF!</v>
      </c>
      <c r="I39" s="140" t="e">
        <f t="shared" si="19"/>
        <v>#REF!</v>
      </c>
      <c r="J39" s="140" t="e">
        <f t="shared" si="19"/>
        <v>#REF!</v>
      </c>
      <c r="K39" s="140" t="e">
        <f t="shared" si="19"/>
        <v>#REF!</v>
      </c>
      <c r="L39" s="140" t="e">
        <f t="shared" si="19"/>
        <v>#REF!</v>
      </c>
      <c r="M39" s="140" t="e">
        <f t="shared" si="19"/>
        <v>#REF!</v>
      </c>
      <c r="N39" s="140" t="e">
        <f t="shared" ref="N39:R39" si="20">IF(N38=0,"",(N38/N36)*100)</f>
        <v>#REF!</v>
      </c>
      <c r="O39" s="140" t="e">
        <f t="shared" si="20"/>
        <v>#REF!</v>
      </c>
      <c r="P39" s="140" t="e">
        <f t="shared" si="20"/>
        <v>#REF!</v>
      </c>
      <c r="Q39" s="140" t="e">
        <f t="shared" si="20"/>
        <v>#REF!</v>
      </c>
      <c r="R39" s="140" t="e">
        <f t="shared" si="20"/>
        <v>#REF!</v>
      </c>
      <c r="S39" s="140" t="e">
        <f t="shared" ref="S39:W39" si="21">IF(S38=0,"",(S38/S36)*100)</f>
        <v>#REF!</v>
      </c>
      <c r="T39" s="140" t="e">
        <f t="shared" si="21"/>
        <v>#REF!</v>
      </c>
      <c r="U39" s="140" t="e">
        <f t="shared" si="21"/>
        <v>#REF!</v>
      </c>
      <c r="V39" s="140" t="e">
        <f t="shared" si="21"/>
        <v>#REF!</v>
      </c>
      <c r="W39" s="140" t="e">
        <f t="shared" si="21"/>
        <v>#REF!</v>
      </c>
    </row>
    <row r="40" spans="2:23" x14ac:dyDescent="0.2">
      <c r="C40" s="147"/>
      <c r="D40" s="148"/>
    </row>
    <row r="41" spans="2:23" ht="21.6" x14ac:dyDescent="0.6">
      <c r="B41" s="154" t="s">
        <v>114</v>
      </c>
      <c r="C41" s="147"/>
      <c r="D41" s="148"/>
    </row>
    <row r="42" spans="2:23" ht="18.75" customHeight="1" x14ac:dyDescent="0.2">
      <c r="B42" s="153" t="s">
        <v>98</v>
      </c>
      <c r="C42" s="141" t="e">
        <f ca="1">SUM(OFFSET(シミュレーション!$B$32,0,シミュレーション!$D$6):OFFSET(シミュレーション!$B$32,0,シミュレーション!$E$6))</f>
        <v>#REF!</v>
      </c>
      <c r="E42" s="189"/>
      <c r="F42" s="189"/>
      <c r="G42" s="189"/>
      <c r="H42" s="189"/>
      <c r="I42" s="189"/>
      <c r="J42" s="189"/>
      <c r="K42" s="189"/>
      <c r="L42" s="189"/>
      <c r="M42" s="189"/>
    </row>
    <row r="43" spans="2:23" ht="17.399999999999999" x14ac:dyDescent="0.5">
      <c r="B43" s="153" t="s">
        <v>99</v>
      </c>
      <c r="C43" s="141" t="e">
        <f ca="1">SUM(OFFSET(シミュレーション!$B$33,0,シミュレーション!$D$6):OFFSET(シミュレーション!$B$33,0,シミュレーション!$E$6))</f>
        <v>#REF!</v>
      </c>
      <c r="E43" s="190"/>
      <c r="F43" s="190"/>
      <c r="G43" s="190"/>
      <c r="H43" s="190"/>
      <c r="I43" s="190"/>
      <c r="J43" s="190"/>
      <c r="K43" s="190"/>
      <c r="L43" s="190"/>
      <c r="M43" s="190"/>
    </row>
    <row r="44" spans="2:23" ht="17.399999999999999" x14ac:dyDescent="0.2">
      <c r="B44" s="153" t="s">
        <v>100</v>
      </c>
      <c r="C44" s="141" t="e">
        <f ca="1">C42/(H47*12)</f>
        <v>#REF!</v>
      </c>
      <c r="D44" s="136"/>
      <c r="E44" s="143"/>
    </row>
    <row r="45" spans="2:23" ht="17.399999999999999" x14ac:dyDescent="0.2">
      <c r="B45" s="153" t="s">
        <v>101</v>
      </c>
      <c r="C45" s="141" t="e">
        <f ca="1">C43/(H48*12)</f>
        <v>#REF!</v>
      </c>
      <c r="E45" s="188"/>
      <c r="F45" s="188"/>
      <c r="G45" s="188"/>
      <c r="H45" s="188"/>
    </row>
    <row r="46" spans="2:23" ht="17.399999999999999" x14ac:dyDescent="0.2">
      <c r="B46" s="153" t="s">
        <v>102</v>
      </c>
      <c r="C46" s="141" t="e">
        <f ca="1">C44-C45</f>
        <v>#REF!</v>
      </c>
    </row>
    <row r="47" spans="2:23" ht="17.399999999999999" x14ac:dyDescent="0.2">
      <c r="B47" s="153" t="s">
        <v>103</v>
      </c>
      <c r="C47" s="142" t="e">
        <f ca="1">SUM(OFFSET(シミュレーション!$B$36,0,シミュレーション!$D$6):OFFSET(シミュレーション!$B$36,0,シミュレーション!$E$6))</f>
        <v>#REF!</v>
      </c>
      <c r="E47" s="128">
        <f>IF(D6&gt;4,D6-1,D6)</f>
        <v>10</v>
      </c>
      <c r="F47" s="128"/>
      <c r="G47" s="128">
        <f>IF(E6&gt;4,E6-1,E6)</f>
        <v>11</v>
      </c>
      <c r="H47" s="128">
        <f>G47-E47+1</f>
        <v>2</v>
      </c>
    </row>
    <row r="48" spans="2:23" ht="17.399999999999999" x14ac:dyDescent="0.2">
      <c r="B48" s="153" t="s">
        <v>104</v>
      </c>
      <c r="C48" s="142" t="e">
        <f ca="1">SUM(OFFSET(シミュレーション!$B$37,0,シミュレーション!$D$6):OFFSET(シミュレーション!$B$37,0,シミュレーション!$E$6))</f>
        <v>#REF!</v>
      </c>
      <c r="E48" s="128">
        <f>IF(J6&gt;4,J6-1,J6)</f>
        <v>10</v>
      </c>
      <c r="F48" s="128"/>
      <c r="G48" s="128">
        <f>IF(K6&gt;4,K6-1,K6)</f>
        <v>11</v>
      </c>
      <c r="H48" s="128">
        <f>G48-E48+1</f>
        <v>2</v>
      </c>
    </row>
    <row r="49" spans="2:3" ht="17.399999999999999" x14ac:dyDescent="0.2">
      <c r="B49" s="153" t="s">
        <v>105</v>
      </c>
      <c r="C49" s="142" t="e">
        <f ca="1">C47/(H47*12)</f>
        <v>#REF!</v>
      </c>
    </row>
    <row r="50" spans="2:3" ht="17.399999999999999" x14ac:dyDescent="0.2">
      <c r="B50" s="153" t="s">
        <v>106</v>
      </c>
      <c r="C50" s="142" t="e">
        <f ca="1">C48/(H48*12)</f>
        <v>#REF!</v>
      </c>
    </row>
    <row r="51" spans="2:3" ht="17.399999999999999" x14ac:dyDescent="0.2">
      <c r="B51" s="153" t="s">
        <v>107</v>
      </c>
      <c r="C51" s="142" t="e">
        <f ca="1">C49-C50</f>
        <v>#REF!</v>
      </c>
    </row>
    <row r="69" ht="17.100000000000001" customHeight="1" x14ac:dyDescent="0.2"/>
    <row r="70" ht="17.100000000000001" customHeight="1" x14ac:dyDescent="0.2"/>
  </sheetData>
  <sheetProtection algorithmName="SHA-512" hashValue="jfknYoF3Y4qrK2jsbNt1c9ZeusL+u9okUsBJS7Wv99j8MCOo7VE5tlnUxiRYOM9qipGimzDcUaJ6W8JtkZucRQ==" saltValue="utvH1TpzVpoinn/y0NxXoQ==" spinCount="100000" sheet="1" objects="1" scenarios="1"/>
  <mergeCells count="22">
    <mergeCell ref="E30:F30"/>
    <mergeCell ref="E39:F39"/>
    <mergeCell ref="E38:F38"/>
    <mergeCell ref="E37:F37"/>
    <mergeCell ref="E36:F36"/>
    <mergeCell ref="E35:F35"/>
    <mergeCell ref="E45:H45"/>
    <mergeCell ref="E42:M42"/>
    <mergeCell ref="E43:M43"/>
    <mergeCell ref="C2:G2"/>
    <mergeCell ref="I2:L2"/>
    <mergeCell ref="D5:G5"/>
    <mergeCell ref="J10:K10"/>
    <mergeCell ref="H10:I10"/>
    <mergeCell ref="C10:E10"/>
    <mergeCell ref="E3:F3"/>
    <mergeCell ref="E29:F29"/>
    <mergeCell ref="E28:F28"/>
    <mergeCell ref="E34:F34"/>
    <mergeCell ref="E33:F33"/>
    <mergeCell ref="E32:F32"/>
    <mergeCell ref="E31:F31"/>
  </mergeCells>
  <phoneticPr fontId="1"/>
  <dataValidations count="3">
    <dataValidation type="list" allowBlank="1" showInputMessage="1" showErrorMessage="1" sqref="D5" xr:uid="{00000000-0002-0000-0B00-000000000000}">
      <formula1>"オフィスビル,卸・小売店（百貨店、ドラッグストア等）,食品スーパー,医療機関（病院、診療所等）,ホテル・旅館,飲食店（ファミレス、居酒屋等）,学校（小中高校）"</formula1>
    </dataValidation>
    <dataValidation type="list" allowBlank="1" showInputMessage="1" showErrorMessage="1" sqref="I5" xr:uid="{00000000-0002-0000-0B00-000001000000}">
      <formula1>"北海道,東北,北陸信越,関東,東海,関西,中国,四国,九州,沖縄,その他"</formula1>
    </dataValidation>
    <dataValidation type="list" allowBlank="1" showInputMessage="1" showErrorMessage="1" sqref="L3 D3 G3 J3" xr:uid="{00000000-0002-0000-0B00-000002000000}">
      <formula1>"2011年度,2012年度,2013年度,2014年度,2015年度,2016年度,2017年度,2018年度,2019年度,2020年度,2021年度,2022年度,2023年度,2024年度,2025年度,2026年度,2027年度,2028年度,2029年度,2030年度"</formula1>
    </dataValidation>
  </dataValidations>
  <printOptions horizontalCentered="1"/>
  <pageMargins left="0.19685039370078741" right="0.15748031496062992" top="0.31496062992125984" bottom="0.19685039370078741" header="0.15748031496062992" footer="0.51181102362204722"/>
  <pageSetup paperSize="8" scale="70"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3"/>
  <dimension ref="B1:V54"/>
  <sheetViews>
    <sheetView topLeftCell="A11" zoomScale="95" zoomScaleNormal="95" zoomScalePageLayoutView="95" workbookViewId="0">
      <selection sqref="A1:Y305"/>
    </sheetView>
  </sheetViews>
  <sheetFormatPr defaultColWidth="12.88671875" defaultRowHeight="13.2" x14ac:dyDescent="0.2"/>
  <cols>
    <col min="1" max="1" width="4.88671875" style="39" customWidth="1"/>
    <col min="2" max="2" width="20.33203125" style="39" bestFit="1" customWidth="1"/>
    <col min="3" max="16" width="12.88671875" style="39"/>
    <col min="17" max="17" width="12.88671875" style="39" customWidth="1"/>
    <col min="18" max="16384" width="12.88671875" style="39"/>
  </cols>
  <sheetData>
    <row r="1" spans="2:6" ht="32.1" customHeight="1" thickBot="1" x14ac:dyDescent="0.25">
      <c r="B1" s="45" t="s">
        <v>79</v>
      </c>
    </row>
    <row r="2" spans="2:6" ht="22.2" thickBot="1" x14ac:dyDescent="0.25">
      <c r="B2" s="38"/>
      <c r="C2" s="43" t="s">
        <v>86</v>
      </c>
      <c r="D2" s="51" t="s">
        <v>40</v>
      </c>
      <c r="E2" s="44" t="s">
        <v>87</v>
      </c>
      <c r="F2" s="51" t="s">
        <v>133</v>
      </c>
    </row>
    <row r="3" spans="2:6" x14ac:dyDescent="0.2">
      <c r="B3" s="40"/>
      <c r="C3" s="40"/>
      <c r="D3" s="40"/>
      <c r="E3" s="40"/>
      <c r="F3" s="40"/>
    </row>
    <row r="4" spans="2:6" x14ac:dyDescent="0.2">
      <c r="B4" s="40"/>
      <c r="C4" s="40"/>
      <c r="D4" s="128">
        <f>LOOKUP(D2,C43:V43,C42:V42)</f>
        <v>1</v>
      </c>
      <c r="E4" s="137">
        <f>LOOKUP(F2,C43:V43,C42:V42)</f>
        <v>11</v>
      </c>
      <c r="F4" s="128">
        <f>(E4-D4)</f>
        <v>10</v>
      </c>
    </row>
    <row r="5" spans="2:6" ht="27.9" customHeight="1" x14ac:dyDescent="0.2">
      <c r="B5" s="40"/>
      <c r="C5" s="40"/>
      <c r="D5" s="40"/>
      <c r="E5" s="40"/>
      <c r="F5" s="40"/>
    </row>
    <row r="6" spans="2:6" ht="27.9" customHeight="1" x14ac:dyDescent="0.2"/>
    <row r="7" spans="2:6" ht="27.9" customHeight="1" x14ac:dyDescent="0.2"/>
    <row r="8" spans="2:6" ht="27.9" customHeight="1" x14ac:dyDescent="0.2"/>
    <row r="9" spans="2:6" ht="27.9" customHeight="1" x14ac:dyDescent="0.2"/>
    <row r="10" spans="2:6" ht="27.9" customHeight="1" x14ac:dyDescent="0.2"/>
    <row r="11" spans="2:6" ht="27.9" customHeight="1" x14ac:dyDescent="0.2"/>
    <row r="12" spans="2:6" ht="27.9" customHeight="1" x14ac:dyDescent="0.2"/>
    <row r="13" spans="2:6" ht="27.9" customHeight="1" x14ac:dyDescent="0.2"/>
    <row r="14" spans="2:6" ht="27.9" customHeight="1" x14ac:dyDescent="0.2"/>
    <row r="15" spans="2:6" ht="27.9" customHeight="1" x14ac:dyDescent="0.2"/>
    <row r="16" spans="2:6" ht="27.9" customHeight="1" x14ac:dyDescent="0.2"/>
    <row r="17" ht="27.9" customHeight="1" x14ac:dyDescent="0.2"/>
    <row r="18" ht="27.9" customHeight="1" x14ac:dyDescent="0.2"/>
    <row r="19" ht="27.9" customHeight="1" x14ac:dyDescent="0.2"/>
    <row r="20" ht="27.9" customHeight="1" x14ac:dyDescent="0.2"/>
    <row r="21" ht="27.9" customHeight="1" x14ac:dyDescent="0.2"/>
    <row r="22" ht="27.9" customHeight="1" x14ac:dyDescent="0.2"/>
    <row r="23" ht="27.9" customHeight="1" x14ac:dyDescent="0.2"/>
    <row r="24" ht="27.9" customHeight="1" x14ac:dyDescent="0.2"/>
    <row r="25" ht="27.9" customHeight="1" x14ac:dyDescent="0.2"/>
    <row r="26" ht="27.9" customHeight="1" x14ac:dyDescent="0.2"/>
    <row r="27" ht="27.9" customHeight="1" x14ac:dyDescent="0.2"/>
    <row r="28" ht="27.9" customHeight="1" x14ac:dyDescent="0.2"/>
    <row r="29" ht="27.9" customHeight="1" x14ac:dyDescent="0.2"/>
    <row r="30" ht="27.9" customHeight="1" x14ac:dyDescent="0.2"/>
    <row r="31" ht="27.9" customHeight="1" x14ac:dyDescent="0.2"/>
    <row r="32" ht="27.9" customHeight="1" x14ac:dyDescent="0.2"/>
    <row r="33" spans="2:22" ht="27.9" customHeight="1" x14ac:dyDescent="0.2"/>
    <row r="34" spans="2:22" ht="27.9" customHeight="1" x14ac:dyDescent="0.2"/>
    <row r="35" spans="2:22" ht="27.9" customHeight="1" x14ac:dyDescent="0.2"/>
    <row r="36" spans="2:22" ht="27.9" customHeight="1" x14ac:dyDescent="0.2"/>
    <row r="37" spans="2:22" ht="27.9" customHeight="1" x14ac:dyDescent="0.2"/>
    <row r="38" spans="2:22" ht="27.9" customHeight="1" x14ac:dyDescent="0.2"/>
    <row r="39" spans="2:22" ht="27.9" customHeight="1" x14ac:dyDescent="0.2"/>
    <row r="40" spans="2:22" ht="27.9" customHeight="1" x14ac:dyDescent="0.2"/>
    <row r="41" spans="2:22" ht="27.9" customHeight="1" x14ac:dyDescent="0.2"/>
    <row r="42" spans="2:22" hidden="1" x14ac:dyDescent="0.2">
      <c r="C42" s="128">
        <v>1</v>
      </c>
      <c r="D42" s="128">
        <v>2</v>
      </c>
      <c r="E42" s="128">
        <v>3</v>
      </c>
      <c r="F42" s="128">
        <v>4</v>
      </c>
      <c r="G42" s="128">
        <v>5</v>
      </c>
      <c r="H42" s="128">
        <v>6</v>
      </c>
      <c r="I42" s="128">
        <v>7</v>
      </c>
      <c r="J42" s="128">
        <v>8</v>
      </c>
      <c r="K42" s="128">
        <v>9</v>
      </c>
      <c r="L42" s="128">
        <v>10</v>
      </c>
      <c r="M42" s="128">
        <v>11</v>
      </c>
      <c r="N42" s="128">
        <v>12</v>
      </c>
      <c r="O42" s="128">
        <v>13</v>
      </c>
      <c r="P42" s="128">
        <v>14</v>
      </c>
      <c r="Q42" s="128">
        <v>15</v>
      </c>
      <c r="R42" s="128">
        <v>16</v>
      </c>
      <c r="S42" s="128">
        <v>17</v>
      </c>
      <c r="T42" s="128">
        <v>18</v>
      </c>
      <c r="U42" s="128">
        <v>19</v>
      </c>
      <c r="V42" s="128">
        <v>20</v>
      </c>
    </row>
    <row r="43" spans="2:22" ht="16.2" x14ac:dyDescent="0.2">
      <c r="B43" s="43"/>
      <c r="C43" s="43" t="s">
        <v>40</v>
      </c>
      <c r="D43" s="43" t="s">
        <v>41</v>
      </c>
      <c r="E43" s="43" t="s">
        <v>42</v>
      </c>
      <c r="F43" s="43" t="s">
        <v>43</v>
      </c>
      <c r="G43" s="43" t="s">
        <v>44</v>
      </c>
      <c r="H43" s="43" t="s">
        <v>46</v>
      </c>
      <c r="I43" s="43" t="s">
        <v>47</v>
      </c>
      <c r="J43" s="43" t="s">
        <v>48</v>
      </c>
      <c r="K43" s="43" t="s">
        <v>49</v>
      </c>
      <c r="L43" s="43" t="s">
        <v>50</v>
      </c>
      <c r="M43" s="43" t="s">
        <v>133</v>
      </c>
      <c r="N43" s="43" t="s">
        <v>132</v>
      </c>
      <c r="O43" s="43" t="s">
        <v>131</v>
      </c>
      <c r="P43" s="43" t="s">
        <v>130</v>
      </c>
      <c r="Q43" s="43" t="s">
        <v>129</v>
      </c>
      <c r="R43" s="43" t="s">
        <v>134</v>
      </c>
      <c r="S43" s="43" t="s">
        <v>135</v>
      </c>
      <c r="T43" s="43" t="s">
        <v>136</v>
      </c>
      <c r="U43" s="43" t="s">
        <v>137</v>
      </c>
      <c r="V43" s="43" t="s">
        <v>138</v>
      </c>
    </row>
    <row r="44" spans="2:22" ht="17.399999999999999" x14ac:dyDescent="0.2">
      <c r="B44" s="130" t="s">
        <v>108</v>
      </c>
      <c r="C44" s="131" t="e">
        <f>'2011年度'!$T$24</f>
        <v>#REF!</v>
      </c>
      <c r="D44" s="131" t="e">
        <f>'2012年度'!$T$24</f>
        <v>#REF!</v>
      </c>
      <c r="E44" s="131" t="e">
        <f>'2013年度'!$T$24</f>
        <v>#REF!</v>
      </c>
      <c r="F44" s="131" t="e">
        <f>'2014年度'!$T$24</f>
        <v>#REF!</v>
      </c>
      <c r="G44" s="131" t="e">
        <f>'2015年度'!$T$24</f>
        <v>#REF!</v>
      </c>
      <c r="H44" s="131" t="e">
        <f>'2016年度'!$T$24</f>
        <v>#REF!</v>
      </c>
      <c r="I44" s="131" t="e">
        <f>'2017年度'!$T$24</f>
        <v>#REF!</v>
      </c>
      <c r="J44" s="131" t="e">
        <f>'2018年度'!$T$24</f>
        <v>#REF!</v>
      </c>
      <c r="K44" s="131" t="e">
        <f>'2019年度'!$T$24</f>
        <v>#REF!</v>
      </c>
      <c r="L44" s="131" t="e">
        <f>'2020年度'!$T$24</f>
        <v>#REF!</v>
      </c>
      <c r="M44" s="131" t="e">
        <f>'2021年度'!$T$24</f>
        <v>#REF!</v>
      </c>
      <c r="N44" s="131" t="e">
        <f>'2022年度'!$T$24</f>
        <v>#REF!</v>
      </c>
      <c r="O44" s="131" t="e">
        <f>'2023年度'!$T$24</f>
        <v>#REF!</v>
      </c>
      <c r="P44" s="131" t="e">
        <f>'2024年度'!$T$24</f>
        <v>#REF!</v>
      </c>
      <c r="Q44" s="131" t="e">
        <f>'2025年度'!$T$24</f>
        <v>#REF!</v>
      </c>
      <c r="R44" s="131" t="e">
        <f>'2026年度'!$T$24</f>
        <v>#REF!</v>
      </c>
      <c r="S44" s="131" t="e">
        <f>'2027年度'!$T$24</f>
        <v>#REF!</v>
      </c>
      <c r="T44" s="131" t="e">
        <f>'2028年度'!$T$24</f>
        <v>#REF!</v>
      </c>
      <c r="U44" s="131" t="e">
        <f>'2029年度'!$T$24</f>
        <v>#REF!</v>
      </c>
      <c r="V44" s="131" t="e">
        <f>'2030年度'!$T$24</f>
        <v>#REF!</v>
      </c>
    </row>
    <row r="45" spans="2:22" ht="17.399999999999999" x14ac:dyDescent="0.2">
      <c r="B45" s="46" t="s">
        <v>80</v>
      </c>
      <c r="C45" s="131" t="e">
        <f>'2011年度'!$U$25</f>
        <v>#REF!</v>
      </c>
      <c r="D45" s="131" t="e">
        <f>'2012年度'!$U$25</f>
        <v>#REF!</v>
      </c>
      <c r="E45" s="131" t="e">
        <f>'2013年度'!$U$25</f>
        <v>#REF!</v>
      </c>
      <c r="F45" s="131" t="e">
        <f>'2014年度'!$U$25</f>
        <v>#REF!</v>
      </c>
      <c r="G45" s="131" t="e">
        <f>'2015年度'!$U$25</f>
        <v>#REF!</v>
      </c>
      <c r="H45" s="131" t="e">
        <f>'2016年度'!$U$25</f>
        <v>#REF!</v>
      </c>
      <c r="I45" s="131" t="e">
        <f>'2017年度'!$U$25</f>
        <v>#REF!</v>
      </c>
      <c r="J45" s="131" t="e">
        <f>'2018年度'!$U$25</f>
        <v>#REF!</v>
      </c>
      <c r="K45" s="131" t="e">
        <f>'2019年度'!$U$25</f>
        <v>#REF!</v>
      </c>
      <c r="L45" s="131" t="e">
        <f>'2020年度'!$U$25</f>
        <v>#REF!</v>
      </c>
      <c r="M45" s="131" t="e">
        <f>'2021年度'!$U$25</f>
        <v>#REF!</v>
      </c>
      <c r="N45" s="131" t="e">
        <f>'2022年度'!$U$25</f>
        <v>#REF!</v>
      </c>
      <c r="O45" s="131" t="e">
        <f>'2023年度'!$U$25</f>
        <v>#REF!</v>
      </c>
      <c r="P45" s="131" t="e">
        <f>'2024年度'!$U$25</f>
        <v>#REF!</v>
      </c>
      <c r="Q45" s="131" t="e">
        <f>'2025年度'!$U$25</f>
        <v>#REF!</v>
      </c>
      <c r="R45" s="131" t="e">
        <f>'2026年度'!$U$25</f>
        <v>#REF!</v>
      </c>
      <c r="S45" s="131" t="e">
        <f>'2027年度'!$U$25</f>
        <v>#REF!</v>
      </c>
      <c r="T45" s="131" t="e">
        <f>'2028年度'!$U$25</f>
        <v>#REF!</v>
      </c>
      <c r="U45" s="131" t="e">
        <f>'2029年度'!$U$25</f>
        <v>#REF!</v>
      </c>
      <c r="V45" s="131" t="e">
        <f>'2030年度'!$U$25</f>
        <v>#REF!</v>
      </c>
    </row>
    <row r="46" spans="2:22" ht="17.399999999999999" x14ac:dyDescent="0.45">
      <c r="B46" s="46" t="s">
        <v>88</v>
      </c>
      <c r="C46" s="132">
        <f>'2011年度'!$V$26</f>
        <v>0</v>
      </c>
      <c r="D46" s="132">
        <f>'2012年度'!$V$26</f>
        <v>0</v>
      </c>
      <c r="E46" s="132">
        <f>'2013年度'!$V$26</f>
        <v>0</v>
      </c>
      <c r="F46" s="132">
        <f>'2014年度'!$V$26</f>
        <v>0</v>
      </c>
      <c r="G46" s="132">
        <f>'2015年度'!$V$26</f>
        <v>0</v>
      </c>
      <c r="H46" s="132">
        <f>'2016年度'!$V$26</f>
        <v>0</v>
      </c>
      <c r="I46" s="132">
        <f>'2017年度'!$V$26</f>
        <v>0</v>
      </c>
      <c r="J46" s="132">
        <f>'2018年度'!$V$26</f>
        <v>0</v>
      </c>
      <c r="K46" s="132">
        <f>'2019年度'!$V$26</f>
        <v>0</v>
      </c>
      <c r="L46" s="132">
        <f>'2020年度'!$V$26</f>
        <v>0</v>
      </c>
      <c r="M46" s="132">
        <f>'2021年度'!$V$26</f>
        <v>0</v>
      </c>
      <c r="N46" s="132">
        <f>'2022年度'!$V$26</f>
        <v>0</v>
      </c>
      <c r="O46" s="132">
        <f>'2023年度'!$V$26</f>
        <v>0</v>
      </c>
      <c r="P46" s="132">
        <f>'2024年度'!$V$26</f>
        <v>0</v>
      </c>
      <c r="Q46" s="132">
        <f>'2025年度'!$V$26</f>
        <v>0</v>
      </c>
      <c r="R46" s="132">
        <f>'2026年度'!$V$26</f>
        <v>0</v>
      </c>
      <c r="S46" s="132">
        <f>'2027年度'!$V$26</f>
        <v>0</v>
      </c>
      <c r="T46" s="132">
        <f>'2028年度'!$V$26</f>
        <v>0</v>
      </c>
      <c r="U46" s="132">
        <f>'2029年度'!$V$26</f>
        <v>0</v>
      </c>
      <c r="V46" s="132">
        <f>'2030年度'!$V$26</f>
        <v>0</v>
      </c>
    </row>
    <row r="47" spans="2:22" ht="32.4" x14ac:dyDescent="0.2">
      <c r="B47" s="43" t="s">
        <v>95</v>
      </c>
      <c r="C47" s="139" t="s">
        <v>68</v>
      </c>
      <c r="D47" s="139" t="str">
        <f t="shared" ref="D47:V47" si="0">IF(ISERR(1-D44/C44),"-",(1-D44/C44)*100*-1)</f>
        <v>-</v>
      </c>
      <c r="E47" s="139" t="str">
        <f t="shared" si="0"/>
        <v>-</v>
      </c>
      <c r="F47" s="139" t="str">
        <f t="shared" si="0"/>
        <v>-</v>
      </c>
      <c r="G47" s="139" t="str">
        <f>IF(ISERR(1-G44/F44),"-",(1-G44/F44)*100*-1)</f>
        <v>-</v>
      </c>
      <c r="H47" s="139" t="str">
        <f t="shared" si="0"/>
        <v>-</v>
      </c>
      <c r="I47" s="139" t="str">
        <f t="shared" si="0"/>
        <v>-</v>
      </c>
      <c r="J47" s="139" t="str">
        <f>IF(ISERR(1-J44/I44),"-",(1-J44/I44)*100*-1)</f>
        <v>-</v>
      </c>
      <c r="K47" s="139" t="str">
        <f t="shared" si="0"/>
        <v>-</v>
      </c>
      <c r="L47" s="139" t="str">
        <f t="shared" si="0"/>
        <v>-</v>
      </c>
      <c r="M47" s="139" t="str">
        <f t="shared" si="0"/>
        <v>-</v>
      </c>
      <c r="N47" s="139" t="str">
        <f t="shared" si="0"/>
        <v>-</v>
      </c>
      <c r="O47" s="139" t="str">
        <f t="shared" si="0"/>
        <v>-</v>
      </c>
      <c r="P47" s="139" t="str">
        <f t="shared" si="0"/>
        <v>-</v>
      </c>
      <c r="Q47" s="139" t="str">
        <f t="shared" si="0"/>
        <v>-</v>
      </c>
      <c r="R47" s="139" t="str">
        <f t="shared" si="0"/>
        <v>-</v>
      </c>
      <c r="S47" s="139" t="str">
        <f t="shared" si="0"/>
        <v>-</v>
      </c>
      <c r="T47" s="139" t="str">
        <f t="shared" si="0"/>
        <v>-</v>
      </c>
      <c r="U47" s="139" t="str">
        <f t="shared" si="0"/>
        <v>-</v>
      </c>
      <c r="V47" s="139" t="str">
        <f t="shared" si="0"/>
        <v>-</v>
      </c>
    </row>
    <row r="49" spans="2:13" ht="17.25" customHeight="1" x14ac:dyDescent="0.2">
      <c r="G49" s="214" t="s">
        <v>113</v>
      </c>
      <c r="H49" s="215"/>
      <c r="I49" s="215"/>
      <c r="J49" s="216"/>
      <c r="K49" s="146" t="str">
        <f ca="1">IF(ISERR(1-M49/L49),"期間再選択",(1-M49/L49)*100*-1)</f>
        <v>期間再選択</v>
      </c>
      <c r="L49" s="128" t="e">
        <f ca="1">OFFSET(年度比較!$B$44,0,年度比較!$D$4)</f>
        <v>#REF!</v>
      </c>
      <c r="M49" s="128" t="e">
        <f ca="1">OFFSET(年度比較!$B$44,0,年度比較!$E$4)</f>
        <v>#REF!</v>
      </c>
    </row>
    <row r="51" spans="2:13" ht="19.2" x14ac:dyDescent="0.55000000000000004">
      <c r="B51" s="155" t="s">
        <v>116</v>
      </c>
    </row>
    <row r="52" spans="2:13" ht="19.2" x14ac:dyDescent="0.55000000000000004">
      <c r="B52" s="155" t="s">
        <v>117</v>
      </c>
    </row>
    <row r="53" spans="2:13" ht="19.2" x14ac:dyDescent="0.55000000000000004">
      <c r="B53" s="155" t="s">
        <v>118</v>
      </c>
    </row>
    <row r="54" spans="2:13" ht="19.2" x14ac:dyDescent="0.55000000000000004">
      <c r="B54" s="156" t="s">
        <v>119</v>
      </c>
    </row>
  </sheetData>
  <sheetProtection algorithmName="SHA-512" hashValue="yfOHf9k0Xnr0niIDJJN/1HMAGasu066mLsF6YWwR2JxcXh4qDd7UL8p4e8JcsXV7NrQuEaOOXWOfeD1Pc6SlHw==" saltValue="wQ8lERMQXV6i2UaXF1dqUw==" spinCount="100000" sheet="1" objects="1" scenarios="1"/>
  <mergeCells count="1">
    <mergeCell ref="G49:J49"/>
  </mergeCells>
  <phoneticPr fontId="1"/>
  <dataValidations count="1">
    <dataValidation type="list" allowBlank="1" showInputMessage="1" showErrorMessage="1" sqref="D2 F2" xr:uid="{00000000-0002-0000-0C00-000000000000}">
      <formula1>$C$43:$V$43</formula1>
    </dataValidation>
  </dataValidations>
  <hyperlinks>
    <hyperlink ref="B54" r:id="rId1" xr:uid="{00000000-0004-0000-0C00-000000000000}"/>
  </hyperlinks>
  <pageMargins left="0.70000000000000007" right="0.70000000000000007" top="0.75000000000000011" bottom="0.75000000000000011" header="0.30000000000000004" footer="0.30000000000000004"/>
  <pageSetup paperSize="8" scale="60" orientation="portrait" horizontalDpi="4294967292" verticalDpi="4294967292" r:id="rId2"/>
  <drawing r:id="rId3"/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4"/>
  <dimension ref="A1:BH29"/>
  <sheetViews>
    <sheetView topLeftCell="AL1" workbookViewId="0">
      <selection activeCell="BH39" sqref="BH39"/>
    </sheetView>
  </sheetViews>
  <sheetFormatPr defaultColWidth="13" defaultRowHeight="13.2" x14ac:dyDescent="0.2"/>
  <sheetData>
    <row r="1" spans="1:59" x14ac:dyDescent="0.2">
      <c r="B1" t="str">
        <f>シミュレーション!$D$5</f>
        <v>卸・小売店（百貨店、ドラッグストア等）</v>
      </c>
      <c r="E1" t="str">
        <f>シミュレーション!$D$5</f>
        <v>卸・小売店（百貨店、ドラッグストア等）</v>
      </c>
      <c r="H1" t="str">
        <f>シミュレーション!$D$5</f>
        <v>卸・小売店（百貨店、ドラッグストア等）</v>
      </c>
      <c r="K1" t="str">
        <f>シミュレーション!$D$5</f>
        <v>卸・小売店（百貨店、ドラッグストア等）</v>
      </c>
      <c r="N1" t="str">
        <f>シミュレーション!$D$5</f>
        <v>卸・小売店（百貨店、ドラッグストア等）</v>
      </c>
      <c r="Q1" t="str">
        <f>シミュレーション!$D$5</f>
        <v>卸・小売店（百貨店、ドラッグストア等）</v>
      </c>
      <c r="T1" t="str">
        <f>シミュレーション!$D$5</f>
        <v>卸・小売店（百貨店、ドラッグストア等）</v>
      </c>
      <c r="W1" t="str">
        <f>シミュレーション!$D$5</f>
        <v>卸・小売店（百貨店、ドラッグストア等）</v>
      </c>
      <c r="Z1" t="str">
        <f>シミュレーション!$D$5</f>
        <v>卸・小売店（百貨店、ドラッグストア等）</v>
      </c>
      <c r="AC1" t="str">
        <f>シミュレーション!$D$5</f>
        <v>卸・小売店（百貨店、ドラッグストア等）</v>
      </c>
      <c r="AF1" t="str">
        <f>シミュレーション!$D$5</f>
        <v>卸・小売店（百貨店、ドラッグストア等）</v>
      </c>
      <c r="AI1" t="str">
        <f>シミュレーション!$D$5</f>
        <v>卸・小売店（百貨店、ドラッグストア等）</v>
      </c>
      <c r="AL1" t="str">
        <f>シミュレーション!$D$5</f>
        <v>卸・小売店（百貨店、ドラッグストア等）</v>
      </c>
      <c r="AO1" t="str">
        <f>シミュレーション!$D$5</f>
        <v>卸・小売店（百貨店、ドラッグストア等）</v>
      </c>
      <c r="AR1" t="str">
        <f>シミュレーション!$D$5</f>
        <v>卸・小売店（百貨店、ドラッグストア等）</v>
      </c>
      <c r="AU1" t="str">
        <f>シミュレーション!$D$5</f>
        <v>卸・小売店（百貨店、ドラッグストア等）</v>
      </c>
      <c r="AX1" t="str">
        <f>シミュレーション!$D$5</f>
        <v>卸・小売店（百貨店、ドラッグストア等）</v>
      </c>
      <c r="BA1" t="str">
        <f>シミュレーション!$D$5</f>
        <v>卸・小売店（百貨店、ドラッグストア等）</v>
      </c>
      <c r="BD1" t="str">
        <f>シミュレーション!$D$5</f>
        <v>卸・小売店（百貨店、ドラッグストア等）</v>
      </c>
      <c r="BG1" t="str">
        <f>シミュレーション!$D$5</f>
        <v>卸・小売店（百貨店、ドラッグストア等）</v>
      </c>
    </row>
    <row r="2" spans="1:59" x14ac:dyDescent="0.2">
      <c r="B2" t="str">
        <f>'2011年度'!H3</f>
        <v>中国電力</v>
      </c>
      <c r="E2" t="str">
        <f>'2012年度'!H3</f>
        <v>東京電力</v>
      </c>
      <c r="H2" t="str">
        <f>'2013年度'!H3</f>
        <v>東京電力</v>
      </c>
      <c r="K2" t="str">
        <f>'2014年度'!H3</f>
        <v>東京電力</v>
      </c>
      <c r="N2" t="str">
        <f>'2015年度'!H3</f>
        <v>東京電力</v>
      </c>
      <c r="Q2" t="str">
        <f>'2016年度'!H3</f>
        <v>東京電力</v>
      </c>
      <c r="T2" t="str">
        <f>'2017年度'!H3</f>
        <v>東京電力</v>
      </c>
      <c r="W2" t="str">
        <f>'2018年度'!H3</f>
        <v>東京電力</v>
      </c>
      <c r="Z2" t="str">
        <f>'2019年度'!H3</f>
        <v>東京電力</v>
      </c>
      <c r="AC2" t="str">
        <f>'2020年度'!H3</f>
        <v>東京電力</v>
      </c>
      <c r="AF2" t="str">
        <f>'2021年度'!$H$3</f>
        <v>東京電力</v>
      </c>
      <c r="AI2" t="str">
        <f>'2022年度'!$H$3</f>
        <v>中国電力</v>
      </c>
      <c r="AL2" t="str">
        <f>'2023年度'!$H$3</f>
        <v>東京電力</v>
      </c>
      <c r="AO2" t="str">
        <f>'2024年度'!$H$3</f>
        <v>東京電力</v>
      </c>
      <c r="AR2" t="str">
        <f>'2025年度'!$H$3</f>
        <v>東京電力</v>
      </c>
      <c r="AU2" t="str">
        <f>'2026年度'!$H$3</f>
        <v>東京電力</v>
      </c>
      <c r="AX2" t="str">
        <f>'2027年度'!$H$3</f>
        <v>東京電力</v>
      </c>
      <c r="BA2" t="str">
        <f>'2028年度'!$H$3</f>
        <v>東京電力</v>
      </c>
      <c r="BD2" t="str">
        <f>'2029年度'!$H$3</f>
        <v>東京電力</v>
      </c>
      <c r="BG2" t="str">
        <f>'2030年度'!$H$3</f>
        <v>東京電力</v>
      </c>
    </row>
    <row r="3" spans="1:59" x14ac:dyDescent="0.2">
      <c r="A3">
        <v>2011</v>
      </c>
      <c r="B3" t="str">
        <f>シミュレーション!$I$5</f>
        <v>北海道</v>
      </c>
      <c r="D3">
        <v>2012</v>
      </c>
      <c r="E3" t="str">
        <f>シミュレーション!$I$5</f>
        <v>北海道</v>
      </c>
      <c r="G3">
        <v>2013</v>
      </c>
      <c r="H3" t="str">
        <f>シミュレーション!$I$5</f>
        <v>北海道</v>
      </c>
      <c r="J3">
        <v>2014</v>
      </c>
      <c r="K3" t="str">
        <f>シミュレーション!$I$5</f>
        <v>北海道</v>
      </c>
      <c r="M3">
        <v>2015</v>
      </c>
      <c r="N3" t="str">
        <f>シミュレーション!$I$5</f>
        <v>北海道</v>
      </c>
      <c r="P3">
        <v>2016</v>
      </c>
      <c r="Q3" t="str">
        <f>シミュレーション!$I$5</f>
        <v>北海道</v>
      </c>
      <c r="S3">
        <v>2017</v>
      </c>
      <c r="T3" t="str">
        <f>シミュレーション!$I$5</f>
        <v>北海道</v>
      </c>
      <c r="V3">
        <v>2018</v>
      </c>
      <c r="W3" t="str">
        <f>シミュレーション!$I$5</f>
        <v>北海道</v>
      </c>
      <c r="Y3">
        <v>2019</v>
      </c>
      <c r="Z3" t="str">
        <f>シミュレーション!$I$5</f>
        <v>北海道</v>
      </c>
      <c r="AB3">
        <v>2020</v>
      </c>
      <c r="AC3" t="str">
        <f>シミュレーション!$I$5</f>
        <v>北海道</v>
      </c>
      <c r="AE3">
        <v>2021</v>
      </c>
      <c r="AF3" t="str">
        <f>シミュレーション!$I$5</f>
        <v>北海道</v>
      </c>
      <c r="AH3">
        <v>2022</v>
      </c>
      <c r="AI3" t="str">
        <f>シミュレーション!$I$5</f>
        <v>北海道</v>
      </c>
      <c r="AK3">
        <v>2023</v>
      </c>
      <c r="AL3" t="str">
        <f>シミュレーション!$I$5</f>
        <v>北海道</v>
      </c>
      <c r="AN3">
        <v>2024</v>
      </c>
      <c r="AO3" t="str">
        <f>シミュレーション!$I$5</f>
        <v>北海道</v>
      </c>
      <c r="AQ3">
        <v>2025</v>
      </c>
      <c r="AR3" t="str">
        <f>シミュレーション!$I$5</f>
        <v>北海道</v>
      </c>
      <c r="AT3">
        <v>2026</v>
      </c>
      <c r="AU3" t="str">
        <f>シミュレーション!$I$5</f>
        <v>北海道</v>
      </c>
      <c r="AW3">
        <v>2027</v>
      </c>
      <c r="AX3" t="str">
        <f>シミュレーション!$I$5</f>
        <v>北海道</v>
      </c>
      <c r="AZ3">
        <v>2028</v>
      </c>
      <c r="BA3" t="str">
        <f>シミュレーション!$I$5</f>
        <v>北海道</v>
      </c>
      <c r="BC3">
        <v>2029</v>
      </c>
      <c r="BD3" t="str">
        <f>シミュレーション!$I$5</f>
        <v>北海道</v>
      </c>
      <c r="BF3">
        <v>2030</v>
      </c>
      <c r="BG3" t="str">
        <f>シミュレーション!$I$5</f>
        <v>北海道</v>
      </c>
    </row>
    <row r="4" spans="1:59" ht="26.4" x14ac:dyDescent="0.2">
      <c r="A4" s="29" t="s">
        <v>22</v>
      </c>
      <c r="B4" s="29" t="s">
        <v>23</v>
      </c>
      <c r="D4" s="29" t="s">
        <v>22</v>
      </c>
      <c r="E4" s="29" t="s">
        <v>23</v>
      </c>
      <c r="G4" s="29" t="s">
        <v>22</v>
      </c>
      <c r="H4" s="29" t="s">
        <v>23</v>
      </c>
      <c r="J4" s="29" t="s">
        <v>22</v>
      </c>
      <c r="K4" s="29" t="s">
        <v>23</v>
      </c>
      <c r="M4" s="29" t="s">
        <v>22</v>
      </c>
      <c r="N4" s="29" t="s">
        <v>23</v>
      </c>
      <c r="P4" s="29" t="s">
        <v>22</v>
      </c>
      <c r="Q4" s="29" t="s">
        <v>23</v>
      </c>
      <c r="S4" s="29" t="s">
        <v>22</v>
      </c>
      <c r="T4" s="29" t="s">
        <v>23</v>
      </c>
      <c r="V4" s="29" t="s">
        <v>22</v>
      </c>
      <c r="W4" s="29" t="s">
        <v>23</v>
      </c>
      <c r="Y4" s="29" t="s">
        <v>22</v>
      </c>
      <c r="Z4" s="29" t="s">
        <v>23</v>
      </c>
      <c r="AB4" s="29" t="s">
        <v>22</v>
      </c>
      <c r="AC4" s="29" t="s">
        <v>23</v>
      </c>
      <c r="AE4" s="29" t="s">
        <v>22</v>
      </c>
      <c r="AF4" s="29" t="s">
        <v>23</v>
      </c>
      <c r="AH4" s="29" t="s">
        <v>22</v>
      </c>
      <c r="AI4" s="29" t="s">
        <v>23</v>
      </c>
      <c r="AK4" s="29" t="s">
        <v>22</v>
      </c>
      <c r="AL4" s="29" t="s">
        <v>23</v>
      </c>
      <c r="AN4" s="29" t="s">
        <v>22</v>
      </c>
      <c r="AO4" s="29" t="s">
        <v>23</v>
      </c>
      <c r="AQ4" s="29" t="s">
        <v>22</v>
      </c>
      <c r="AR4" s="29" t="s">
        <v>23</v>
      </c>
      <c r="AT4" s="29" t="s">
        <v>22</v>
      </c>
      <c r="AU4" s="29" t="s">
        <v>23</v>
      </c>
      <c r="AW4" s="29" t="s">
        <v>22</v>
      </c>
      <c r="AX4" s="29" t="s">
        <v>23</v>
      </c>
      <c r="AZ4" s="29" t="s">
        <v>22</v>
      </c>
      <c r="BA4" s="29" t="s">
        <v>23</v>
      </c>
      <c r="BC4" s="29" t="s">
        <v>22</v>
      </c>
      <c r="BD4" s="29" t="s">
        <v>23</v>
      </c>
      <c r="BF4" s="29" t="s">
        <v>22</v>
      </c>
      <c r="BG4" s="29" t="s">
        <v>23</v>
      </c>
    </row>
    <row r="5" spans="1:59" x14ac:dyDescent="0.2">
      <c r="A5" s="33" t="e">
        <f>CHOOSE(MATCH(B2,{"北海道電力","東北電力","東京電力","中部電力","北陸電力","関西電力","中国電力","四国電力","九州電力","沖縄電力","その他"},0),B7,B8,B9,B10,B11,B12,B13,B14,B15,B16,B17)</f>
        <v>#REF!</v>
      </c>
      <c r="B5" s="34" t="e">
        <f>IF('2011年度'!$J$3="その他",'2011年度'!$J$4,B29)</f>
        <v>#REF!</v>
      </c>
      <c r="C5" s="35"/>
      <c r="D5" s="33" t="e">
        <f>CHOOSE(MATCH(E2,{"北海道電力","東北電力","東京電力","中部電力","北陸電力","関西電力","中国電力","四国電力","九州電力","沖縄電力","その他"},0),E7,E8,E9,E10,E11,E12,E13,E14,E15,E16,E17)</f>
        <v>#REF!</v>
      </c>
      <c r="E5" s="34" t="e">
        <f>IF('2012年度'!$J$3="その他",'2012年度'!$J$4,E29)</f>
        <v>#REF!</v>
      </c>
      <c r="F5" s="35"/>
      <c r="G5" s="33" t="e">
        <f>CHOOSE(MATCH(H2,{"北海道電力","東北電力","東京電力","中部電力","北陸電力","関西電力","中国電力","四国電力","九州電力","沖縄電力","その他"},0),H7,H8,H9,H10,H11,H12,H13,H14,H15,H16,H17)</f>
        <v>#REF!</v>
      </c>
      <c r="H5" s="34" t="e">
        <f>IF('2013年度'!$J$3="その他",'2013年度'!$J$4,H29)</f>
        <v>#REF!</v>
      </c>
      <c r="I5" s="35"/>
      <c r="J5" s="33" t="e">
        <f>CHOOSE(MATCH(K2,{"北海道電力","東北電力","東京電力","中部電力","北陸電力","関西電力","中国電力","四国電力","九州電力","沖縄電力","その他"},0),K7,K8,K9,K10,K11,K12,K13,K14,K15,K16,K17)</f>
        <v>#REF!</v>
      </c>
      <c r="K5" s="34" t="e">
        <f>IF('2014年度'!$J$3="その他",'2014年度'!$J$4,K29)</f>
        <v>#REF!</v>
      </c>
      <c r="L5" s="35"/>
      <c r="M5" s="33" t="e">
        <f>CHOOSE(MATCH(N2,{"北海道電力","東北電力","東京電力","中部電力","北陸電力","関西電力","中国電力","四国電力","九州電力","沖縄電力","その他"},0),N7,N8,N9,N10,N11,N12,N13,N14,N15,N16,N17)</f>
        <v>#REF!</v>
      </c>
      <c r="N5" s="34" t="e">
        <f>IF('2015年度'!$J$3="その他",'2015年度'!$J$4,N29)</f>
        <v>#REF!</v>
      </c>
      <c r="O5" s="35"/>
      <c r="P5" s="33" t="e">
        <f>CHOOSE(MATCH(Q2,{"北海道電力","東北電力","東京電力","中部電力","北陸電力","関西電力","中国電力","四国電力","九州電力","沖縄電力","その他"},0),Q7,Q8,Q9,Q10,Q11,Q12,Q13,Q14,Q15,Q16,Q17)</f>
        <v>#REF!</v>
      </c>
      <c r="Q5" s="34" t="e">
        <f>IF('2016年度'!$J$3="その他",'2016年度'!$J$4,Q29)</f>
        <v>#REF!</v>
      </c>
      <c r="R5" s="35"/>
      <c r="S5" s="33" t="e">
        <f>CHOOSE(MATCH(T2,{"北海道電力","東北電力","東京電力","中部電力","北陸電力","関西電力","中国電力","四国電力","九州電力","沖縄電力","その他"},0),T7,T8,T9,T10,T11,T12,T13,T14,T15,T16,T17)</f>
        <v>#REF!</v>
      </c>
      <c r="T5" s="34" t="e">
        <f>IF('2017年度'!$J$3="その他",'2017年度'!$J$4,T29)</f>
        <v>#REF!</v>
      </c>
      <c r="V5" s="33" t="e">
        <f>CHOOSE(MATCH(W2,{"北海道電力","東北電力","東京電力","中部電力","北陸電力","関西電力","中国電力","四国電力","九州電力","沖縄電力","その他"},0),W7,W8,W9,W10,W11,W12,W13,W14,W15,W16,W17)</f>
        <v>#REF!</v>
      </c>
      <c r="W5" s="34" t="e">
        <f>IF('2018年度'!$J$3="その他",'2018年度'!$J$4,W29)</f>
        <v>#REF!</v>
      </c>
      <c r="X5" s="35"/>
      <c r="Y5" s="33" t="e">
        <f>CHOOSE(MATCH(Z2,{"北海道電力","東北電力","東京電力","中部電力","北陸電力","関西電力","中国電力","四国電力","九州電力","沖縄電力","その他"},0),Z7,Z8,Z9,Z10,Z11,Z12,Z13,Z14,Z15,Z16,Z17)</f>
        <v>#REF!</v>
      </c>
      <c r="Z5" s="34" t="e">
        <f>IF('2019年度'!$J$3="その他",'2019年度'!$J$4,Z29)</f>
        <v>#REF!</v>
      </c>
      <c r="AA5" s="35"/>
      <c r="AB5" s="33" t="e">
        <f>CHOOSE(MATCH(AC2,{"北海道電力","東北電力","東京電力","中部電力","北陸電力","関西電力","中国電力","四国電力","九州電力","沖縄電力","その他"},0),AC7,AC8,AC9,AC10,AC11,AC12,AC13,AC14,AC15,AC16,AC17)</f>
        <v>#REF!</v>
      </c>
      <c r="AC5" s="34" t="e">
        <f>IF('2020年度'!$J$3="その他",'2020年度'!$J$4,AC29)</f>
        <v>#REF!</v>
      </c>
      <c r="AE5" s="33" t="e">
        <f>CHOOSE(MATCH(AF2,{"北海道電力","東北電力","東京電力","中部電力","北陸電力","関西電力","中国電力","四国電力","九州電力","沖縄電力","その他"},0),AF7,AF8,AF9,AF10,AF11,AF12,AF13,AF14,AF15,AF16,AF17)</f>
        <v>#REF!</v>
      </c>
      <c r="AF5" s="34" t="e">
        <f>IF('2021年度'!$J$3="その他",'2021年度'!$J$4,AF29)</f>
        <v>#REF!</v>
      </c>
      <c r="AH5" s="33" t="e">
        <f>CHOOSE(MATCH(AI2,{"北海道電力","東北電力","東京電力","中部電力","北陸電力","関西電力","中国電力","四国電力","九州電力","沖縄電力","その他"},0),AI7,AI8,AI9,AI10,AI11,AI12,AI13,AI14,AI15,AI16,AI17)</f>
        <v>#REF!</v>
      </c>
      <c r="AI5" s="34" t="e">
        <f>IF('2022年度'!$J$3="その他",'2022年度'!$J$4,AI29)</f>
        <v>#REF!</v>
      </c>
      <c r="AK5" s="33" t="e">
        <f>CHOOSE(MATCH(AL2,{"北海道電力","東北電力","東京電力","中部電力","北陸電力","関西電力","中国電力","四国電力","九州電力","沖縄電力","その他"},0),AL7,AL8,AL9,AL10,AL11,AL12,AL13,AL14,AL15,AL16,AL17)</f>
        <v>#REF!</v>
      </c>
      <c r="AL5" s="34" t="e">
        <f>IF('2023年度'!$J$3="その他",'2023年度'!$J$4,AL29)</f>
        <v>#REF!</v>
      </c>
      <c r="AN5" s="33" t="e">
        <f>CHOOSE(MATCH(AO2,{"北海道電力","東北電力","東京電力","中部電力","北陸電力","関西電力","中国電力","四国電力","九州電力","沖縄電力","その他"},0),AO7,AO8,AO9,AO10,AO11,AO12,AO13,AO14,AO15,AO16,AO17)</f>
        <v>#REF!</v>
      </c>
      <c r="AO5" s="34" t="e">
        <f>IF('2024年度'!$J$3="その他",'2024年度'!$J$4,AO29)</f>
        <v>#REF!</v>
      </c>
      <c r="AQ5" s="33" t="e">
        <f>CHOOSE(MATCH(AR2,{"北海道電力","東北電力","東京電力","中部電力","北陸電力","関西電力","中国電力","四国電力","九州電力","沖縄電力","その他"},0),AR7,AR8,AR9,AR10,AR11,AR12,AR13,AR14,AR15,AR16,AR17)</f>
        <v>#REF!</v>
      </c>
      <c r="AR5" s="34" t="e">
        <f>IF('2025年度'!$J$3="その他",'2025年度'!$J$4,AR29)</f>
        <v>#REF!</v>
      </c>
      <c r="AT5" s="33" t="e">
        <f>CHOOSE(MATCH(AU2,{"北海道電力","東北電力","東京電力","中部電力","北陸電力","関西電力","中国電力","四国電力","九州電力","沖縄電力","その他"},0),AU7,AU8,AU9,AU10,AU11,AU12,AU13,AU14,AU15,AU16,AU17)</f>
        <v>#REF!</v>
      </c>
      <c r="AU5" s="34" t="e">
        <f>IF('2026年度'!$J$3="その他",'2026年度'!$J$4,AU29)</f>
        <v>#REF!</v>
      </c>
      <c r="AW5" s="33" t="e">
        <f>CHOOSE(MATCH(AX2,{"北海道電力","東北電力","東京電力","中部電力","北陸電力","関西電力","中国電力","四国電力","九州電力","沖縄電力","その他"},0),AX7,AX8,AX9,AX10,AX11,AX12,AX13,AX14,AX15,AX16,AX17)</f>
        <v>#REF!</v>
      </c>
      <c r="AX5" s="34" t="e">
        <f>IF('2027年度'!$J$3="その他",'2027年度'!$J$4,AX29)</f>
        <v>#REF!</v>
      </c>
      <c r="AZ5" s="33" t="e">
        <f>CHOOSE(MATCH(BA2,{"北海道電力","東北電力","東京電力","中部電力","北陸電力","関西電力","中国電力","四国電力","九州電力","沖縄電力","その他"},0),BA7,BA8,BA9,BA10,BA11,BA12,BA13,BA14,BA15,BA16,BA17)</f>
        <v>#REF!</v>
      </c>
      <c r="BA5" s="34" t="e">
        <f>IF('2028年度'!$J$3="その他",'2028年度'!$J$4,BA29)</f>
        <v>#REF!</v>
      </c>
      <c r="BC5" s="33" t="e">
        <f>CHOOSE(MATCH(BD2,{"北海道電力","東北電力","東京電力","中部電力","北陸電力","関西電力","中国電力","四国電力","九州電力","沖縄電力","その他"},0),BD7,BD8,BD9,BD10,BD11,BD12,BD13,BD14,BD15,BD16,BD17)</f>
        <v>#REF!</v>
      </c>
      <c r="BD5" s="34" t="e">
        <f>IF('2029年度'!$J$3="その他",'2029年度'!$J$4,BD29)</f>
        <v>#REF!</v>
      </c>
      <c r="BF5" s="33" t="e">
        <f>CHOOSE(MATCH(BG2,{"北海道電力","東北電力","東京電力","中部電力","北陸電力","関西電力","中国電力","四国電力","九州電力","沖縄電力","その他"},0),BG7,BG8,BG9,BG10,BG11,BG12,BG13,BG14,BG15,BG16,BG17)</f>
        <v>#REF!</v>
      </c>
      <c r="BG5" s="34" t="e">
        <f>IF('2030年度'!$J$3="その他",'2030年度'!$J$4,BG29)</f>
        <v>#REF!</v>
      </c>
    </row>
    <row r="7" spans="1:59" ht="16.2" x14ac:dyDescent="0.2">
      <c r="A7" s="30" t="s">
        <v>120</v>
      </c>
      <c r="B7" s="31" t="e">
        <f>[1]Y2011!$I$3</f>
        <v>#REF!</v>
      </c>
      <c r="D7" s="30" t="s">
        <v>120</v>
      </c>
      <c r="E7" s="31" t="e">
        <f>[1]Y2012!$I$3</f>
        <v>#REF!</v>
      </c>
      <c r="G7" s="30" t="s">
        <v>120</v>
      </c>
      <c r="H7" s="31" t="e">
        <f>[1]Y2013!$I$3</f>
        <v>#REF!</v>
      </c>
      <c r="J7" s="30" t="s">
        <v>120</v>
      </c>
      <c r="K7" s="31" t="e">
        <f>[1]Y2014!$I$3</f>
        <v>#REF!</v>
      </c>
      <c r="M7" s="30" t="s">
        <v>120</v>
      </c>
      <c r="N7" s="31" t="e">
        <f>[1]Y2015!$I$3</f>
        <v>#REF!</v>
      </c>
      <c r="P7" s="30" t="s">
        <v>120</v>
      </c>
      <c r="Q7" s="31" t="e">
        <f>[1]Y2016!$I$3</f>
        <v>#REF!</v>
      </c>
      <c r="S7" s="30" t="s">
        <v>120</v>
      </c>
      <c r="T7" s="31" t="e">
        <f>[1]Y2017!$I$3</f>
        <v>#REF!</v>
      </c>
      <c r="V7" s="30" t="s">
        <v>120</v>
      </c>
      <c r="W7" s="31" t="e">
        <f>[1]Y2018!$I$3</f>
        <v>#REF!</v>
      </c>
      <c r="Y7" s="30" t="s">
        <v>120</v>
      </c>
      <c r="Z7" s="31" t="e">
        <f>[1]Y2019!$I$3</f>
        <v>#REF!</v>
      </c>
      <c r="AB7" s="30" t="s">
        <v>120</v>
      </c>
      <c r="AC7" s="31" t="e">
        <f>[1]Y2020!$I$3</f>
        <v>#REF!</v>
      </c>
      <c r="AE7" s="30" t="s">
        <v>120</v>
      </c>
      <c r="AF7" s="31" t="e">
        <f>[1]Y2021!$I$3</f>
        <v>#REF!</v>
      </c>
      <c r="AH7" s="30" t="s">
        <v>120</v>
      </c>
      <c r="AI7" s="31" t="e">
        <f>[1]Y2022!$I$3</f>
        <v>#REF!</v>
      </c>
      <c r="AK7" s="30" t="s">
        <v>120</v>
      </c>
      <c r="AL7" s="31" t="e">
        <f>[1]Y2023!$I$3</f>
        <v>#REF!</v>
      </c>
      <c r="AN7" s="30" t="s">
        <v>120</v>
      </c>
      <c r="AO7" s="31" t="e">
        <f>[1]Y2024!$I$3</f>
        <v>#REF!</v>
      </c>
      <c r="AQ7" s="30" t="s">
        <v>120</v>
      </c>
      <c r="AR7" s="31" t="e">
        <f>[1]Y2025!$I$3</f>
        <v>#REF!</v>
      </c>
      <c r="AT7" s="30" t="s">
        <v>120</v>
      </c>
      <c r="AU7" s="31" t="e">
        <f>[1]Y2026!$I$3</f>
        <v>#REF!</v>
      </c>
      <c r="AW7" s="30" t="s">
        <v>120</v>
      </c>
      <c r="AX7" s="31" t="e">
        <f>[1]Y2027!$I$3</f>
        <v>#REF!</v>
      </c>
      <c r="AZ7" s="30" t="s">
        <v>120</v>
      </c>
      <c r="BA7" s="31" t="e">
        <f>[1]Y2028!$I$3</f>
        <v>#REF!</v>
      </c>
      <c r="BC7" s="30" t="s">
        <v>120</v>
      </c>
      <c r="BD7" s="31" t="e">
        <f>[1]Y2029!$I$3</f>
        <v>#REF!</v>
      </c>
      <c r="BF7" s="30" t="s">
        <v>120</v>
      </c>
      <c r="BG7" s="31" t="e">
        <f>[1]Y2030!$I$3</f>
        <v>#REF!</v>
      </c>
    </row>
    <row r="8" spans="1:59" ht="16.2" x14ac:dyDescent="0.2">
      <c r="A8" s="30" t="s">
        <v>51</v>
      </c>
      <c r="B8" s="31" t="e">
        <f>[1]Y2011!$I$4</f>
        <v>#REF!</v>
      </c>
      <c r="D8" s="30" t="s">
        <v>51</v>
      </c>
      <c r="E8" s="31" t="e">
        <f>[1]Y2012!$I$4</f>
        <v>#REF!</v>
      </c>
      <c r="G8" s="30" t="s">
        <v>51</v>
      </c>
      <c r="H8" s="31" t="e">
        <f>[1]Y2013!$I$4</f>
        <v>#REF!</v>
      </c>
      <c r="J8" s="30" t="s">
        <v>51</v>
      </c>
      <c r="K8" s="31" t="e">
        <f>[1]Y2014!$I$4</f>
        <v>#REF!</v>
      </c>
      <c r="M8" s="30" t="s">
        <v>51</v>
      </c>
      <c r="N8" s="31" t="e">
        <f>[1]Y2015!$I$4</f>
        <v>#REF!</v>
      </c>
      <c r="P8" s="30" t="s">
        <v>51</v>
      </c>
      <c r="Q8" s="31" t="e">
        <f>[1]Y2016!$I$4</f>
        <v>#REF!</v>
      </c>
      <c r="S8" s="30" t="s">
        <v>51</v>
      </c>
      <c r="T8" s="31" t="e">
        <f>[1]Y2017!$I$4</f>
        <v>#REF!</v>
      </c>
      <c r="V8" s="30" t="s">
        <v>51</v>
      </c>
      <c r="W8" s="31" t="e">
        <f>[1]Y2018!$I$4</f>
        <v>#REF!</v>
      </c>
      <c r="Y8" s="30" t="s">
        <v>51</v>
      </c>
      <c r="Z8" s="31" t="e">
        <f>[1]Y2019!$I$4</f>
        <v>#REF!</v>
      </c>
      <c r="AB8" s="30" t="s">
        <v>51</v>
      </c>
      <c r="AC8" s="31" t="e">
        <f>[1]Y2020!$I$4</f>
        <v>#REF!</v>
      </c>
      <c r="AE8" s="30" t="s">
        <v>51</v>
      </c>
      <c r="AF8" s="31" t="e">
        <f>[1]Y2021!$I$4</f>
        <v>#REF!</v>
      </c>
      <c r="AH8" s="30" t="s">
        <v>51</v>
      </c>
      <c r="AI8" s="31" t="e">
        <f>[1]Y2022!$I$4</f>
        <v>#REF!</v>
      </c>
      <c r="AK8" s="30" t="s">
        <v>51</v>
      </c>
      <c r="AL8" s="31" t="e">
        <f>[1]Y2023!$I$4</f>
        <v>#REF!</v>
      </c>
      <c r="AN8" s="30" t="s">
        <v>51</v>
      </c>
      <c r="AO8" s="31" t="e">
        <f>[1]Y2024!$I$4</f>
        <v>#REF!</v>
      </c>
      <c r="AQ8" s="30" t="s">
        <v>51</v>
      </c>
      <c r="AR8" s="31" t="e">
        <f>[1]Y2025!$I$4</f>
        <v>#REF!</v>
      </c>
      <c r="AT8" s="30" t="s">
        <v>51</v>
      </c>
      <c r="AU8" s="31" t="e">
        <f>[1]Y2026!$I$4</f>
        <v>#REF!</v>
      </c>
      <c r="AW8" s="30" t="s">
        <v>51</v>
      </c>
      <c r="AX8" s="31" t="e">
        <f>[1]Y2027!$I$4</f>
        <v>#REF!</v>
      </c>
      <c r="AZ8" s="30" t="s">
        <v>51</v>
      </c>
      <c r="BA8" s="31" t="e">
        <f>[1]Y2028!$I$4</f>
        <v>#REF!</v>
      </c>
      <c r="BC8" s="30" t="s">
        <v>51</v>
      </c>
      <c r="BD8" s="31" t="e">
        <f>[1]Y2029!$I$4</f>
        <v>#REF!</v>
      </c>
      <c r="BF8" s="30" t="s">
        <v>51</v>
      </c>
      <c r="BG8" s="31" t="e">
        <f>[1]Y2030!$I$4</f>
        <v>#REF!</v>
      </c>
    </row>
    <row r="9" spans="1:59" ht="16.2" x14ac:dyDescent="0.2">
      <c r="A9" s="30" t="s">
        <v>52</v>
      </c>
      <c r="B9" s="31" t="e">
        <f>[1]Y2011!$I$5</f>
        <v>#REF!</v>
      </c>
      <c r="D9" s="30" t="s">
        <v>52</v>
      </c>
      <c r="E9" s="31" t="e">
        <f>[1]Y2012!$I$5</f>
        <v>#REF!</v>
      </c>
      <c r="G9" s="30" t="s">
        <v>52</v>
      </c>
      <c r="H9" s="31" t="e">
        <f>[1]Y2013!$I$5</f>
        <v>#REF!</v>
      </c>
      <c r="J9" s="30" t="s">
        <v>52</v>
      </c>
      <c r="K9" s="31" t="e">
        <f>[1]Y2014!$I$5</f>
        <v>#REF!</v>
      </c>
      <c r="M9" s="30" t="s">
        <v>52</v>
      </c>
      <c r="N9" s="31" t="e">
        <f>[1]Y2015!$I$5</f>
        <v>#REF!</v>
      </c>
      <c r="P9" s="30" t="s">
        <v>52</v>
      </c>
      <c r="Q9" s="31" t="e">
        <f>[1]Y2016!$I$5</f>
        <v>#REF!</v>
      </c>
      <c r="S9" s="30" t="s">
        <v>52</v>
      </c>
      <c r="T9" s="31" t="e">
        <f>[1]Y2017!$I$5</f>
        <v>#REF!</v>
      </c>
      <c r="V9" s="30" t="s">
        <v>52</v>
      </c>
      <c r="W9" s="31" t="e">
        <f>[1]Y2018!$I$5</f>
        <v>#REF!</v>
      </c>
      <c r="Y9" s="30" t="s">
        <v>52</v>
      </c>
      <c r="Z9" s="31" t="e">
        <f>[1]Y2019!$I$5</f>
        <v>#REF!</v>
      </c>
      <c r="AB9" s="30" t="s">
        <v>52</v>
      </c>
      <c r="AC9" s="31" t="e">
        <f>[1]Y2020!$I$5</f>
        <v>#REF!</v>
      </c>
      <c r="AE9" s="30" t="s">
        <v>52</v>
      </c>
      <c r="AF9" s="31" t="e">
        <f>[1]Y2021!$I$5</f>
        <v>#REF!</v>
      </c>
      <c r="AH9" s="30" t="s">
        <v>52</v>
      </c>
      <c r="AI9" s="31" t="e">
        <f>[1]Y2022!$I$5</f>
        <v>#REF!</v>
      </c>
      <c r="AK9" s="30" t="s">
        <v>52</v>
      </c>
      <c r="AL9" s="31" t="e">
        <f>[1]Y2023!$I$5</f>
        <v>#REF!</v>
      </c>
      <c r="AN9" s="30" t="s">
        <v>52</v>
      </c>
      <c r="AO9" s="31" t="e">
        <f>[1]Y2024!$I$5</f>
        <v>#REF!</v>
      </c>
      <c r="AQ9" s="30" t="s">
        <v>52</v>
      </c>
      <c r="AR9" s="31" t="e">
        <f>[1]Y2025!$I$5</f>
        <v>#REF!</v>
      </c>
      <c r="AT9" s="30" t="s">
        <v>52</v>
      </c>
      <c r="AU9" s="31" t="e">
        <f>[1]Y2026!$I$5</f>
        <v>#REF!</v>
      </c>
      <c r="AW9" s="30" t="s">
        <v>52</v>
      </c>
      <c r="AX9" s="31" t="e">
        <f>[1]Y2027!$I$5</f>
        <v>#REF!</v>
      </c>
      <c r="AZ9" s="30" t="s">
        <v>52</v>
      </c>
      <c r="BA9" s="31" t="e">
        <f>[1]Y2028!$I$5</f>
        <v>#REF!</v>
      </c>
      <c r="BC9" s="30" t="s">
        <v>52</v>
      </c>
      <c r="BD9" s="31" t="e">
        <f>[1]Y2029!$I$5</f>
        <v>#REF!</v>
      </c>
      <c r="BF9" s="30" t="s">
        <v>52</v>
      </c>
      <c r="BG9" s="31" t="e">
        <f>[1]Y2030!$I$5</f>
        <v>#REF!</v>
      </c>
    </row>
    <row r="10" spans="1:59" ht="16.2" x14ac:dyDescent="0.2">
      <c r="A10" s="30" t="s">
        <v>53</v>
      </c>
      <c r="B10" s="31" t="e">
        <f>[1]Y2011!$I$6</f>
        <v>#REF!</v>
      </c>
      <c r="D10" s="30" t="s">
        <v>53</v>
      </c>
      <c r="E10" s="31" t="e">
        <f>[1]Y2012!$I$6</f>
        <v>#REF!</v>
      </c>
      <c r="G10" s="30" t="s">
        <v>53</v>
      </c>
      <c r="H10" s="31" t="e">
        <f>[1]Y2013!$I$6</f>
        <v>#REF!</v>
      </c>
      <c r="J10" s="30" t="s">
        <v>53</v>
      </c>
      <c r="K10" s="31" t="e">
        <f>[1]Y2014!$I$6</f>
        <v>#REF!</v>
      </c>
      <c r="M10" s="30" t="s">
        <v>53</v>
      </c>
      <c r="N10" s="31" t="e">
        <f>[1]Y2015!$I$6</f>
        <v>#REF!</v>
      </c>
      <c r="P10" s="30" t="s">
        <v>53</v>
      </c>
      <c r="Q10" s="31" t="e">
        <f>[1]Y2016!$I$6</f>
        <v>#REF!</v>
      </c>
      <c r="S10" s="30" t="s">
        <v>53</v>
      </c>
      <c r="T10" s="31" t="e">
        <f>[1]Y2017!$I$6</f>
        <v>#REF!</v>
      </c>
      <c r="V10" s="30" t="s">
        <v>53</v>
      </c>
      <c r="W10" s="31" t="e">
        <f>[1]Y2018!$I$6</f>
        <v>#REF!</v>
      </c>
      <c r="Y10" s="30" t="s">
        <v>53</v>
      </c>
      <c r="Z10" s="31" t="e">
        <f>[1]Y2019!$I$6</f>
        <v>#REF!</v>
      </c>
      <c r="AB10" s="30" t="s">
        <v>53</v>
      </c>
      <c r="AC10" s="31" t="e">
        <f>[1]Y2020!$I$6</f>
        <v>#REF!</v>
      </c>
      <c r="AE10" s="30" t="s">
        <v>53</v>
      </c>
      <c r="AF10" s="31" t="e">
        <f>[1]Y2021!$I$6</f>
        <v>#REF!</v>
      </c>
      <c r="AH10" s="30" t="s">
        <v>53</v>
      </c>
      <c r="AI10" s="31" t="e">
        <f>[1]Y2022!$I$6</f>
        <v>#REF!</v>
      </c>
      <c r="AK10" s="30" t="s">
        <v>53</v>
      </c>
      <c r="AL10" s="31" t="e">
        <f>[1]Y2023!$I$6</f>
        <v>#REF!</v>
      </c>
      <c r="AN10" s="30" t="s">
        <v>53</v>
      </c>
      <c r="AO10" s="31" t="e">
        <f>[1]Y2024!$I$6</f>
        <v>#REF!</v>
      </c>
      <c r="AQ10" s="30" t="s">
        <v>53</v>
      </c>
      <c r="AR10" s="31" t="e">
        <f>[1]Y2025!$I$6</f>
        <v>#REF!</v>
      </c>
      <c r="AT10" s="30" t="s">
        <v>53</v>
      </c>
      <c r="AU10" s="31" t="e">
        <f>[1]Y2026!$I$6</f>
        <v>#REF!</v>
      </c>
      <c r="AW10" s="30" t="s">
        <v>53</v>
      </c>
      <c r="AX10" s="31" t="e">
        <f>[1]Y2027!$I$6</f>
        <v>#REF!</v>
      </c>
      <c r="AZ10" s="30" t="s">
        <v>53</v>
      </c>
      <c r="BA10" s="31" t="e">
        <f>[1]Y2028!$I$6</f>
        <v>#REF!</v>
      </c>
      <c r="BC10" s="30" t="s">
        <v>53</v>
      </c>
      <c r="BD10" s="31" t="e">
        <f>[1]Y2029!$I$6</f>
        <v>#REF!</v>
      </c>
      <c r="BF10" s="30" t="s">
        <v>53</v>
      </c>
      <c r="BG10" s="31" t="e">
        <f>[1]Y2030!$I$6</f>
        <v>#REF!</v>
      </c>
    </row>
    <row r="11" spans="1:59" ht="16.2" x14ac:dyDescent="0.2">
      <c r="A11" s="30" t="s">
        <v>54</v>
      </c>
      <c r="B11" s="31" t="e">
        <f>[1]Y2011!$I$7</f>
        <v>#REF!</v>
      </c>
      <c r="D11" s="30" t="s">
        <v>54</v>
      </c>
      <c r="E11" s="31" t="e">
        <f>[1]Y2012!$I$7</f>
        <v>#REF!</v>
      </c>
      <c r="G11" s="30" t="s">
        <v>54</v>
      </c>
      <c r="H11" s="31" t="e">
        <f>[1]Y2013!$I$7</f>
        <v>#REF!</v>
      </c>
      <c r="J11" s="30" t="s">
        <v>54</v>
      </c>
      <c r="K11" s="31" t="e">
        <f>[1]Y2014!$I$7</f>
        <v>#REF!</v>
      </c>
      <c r="M11" s="30" t="s">
        <v>54</v>
      </c>
      <c r="N11" s="31" t="e">
        <f>[1]Y2015!$I$7</f>
        <v>#REF!</v>
      </c>
      <c r="P11" s="30" t="s">
        <v>54</v>
      </c>
      <c r="Q11" s="31" t="e">
        <f>[1]Y2016!$I$7</f>
        <v>#REF!</v>
      </c>
      <c r="S11" s="30" t="s">
        <v>54</v>
      </c>
      <c r="T11" s="31" t="e">
        <f>[1]Y2017!$I$7</f>
        <v>#REF!</v>
      </c>
      <c r="V11" s="30" t="s">
        <v>54</v>
      </c>
      <c r="W11" s="31" t="e">
        <f>[1]Y2018!$I$7</f>
        <v>#REF!</v>
      </c>
      <c r="Y11" s="30" t="s">
        <v>54</v>
      </c>
      <c r="Z11" s="31" t="e">
        <f>[1]Y2019!$I$7</f>
        <v>#REF!</v>
      </c>
      <c r="AB11" s="30" t="s">
        <v>54</v>
      </c>
      <c r="AC11" s="31" t="e">
        <f>[1]Y2020!$I$7</f>
        <v>#REF!</v>
      </c>
      <c r="AE11" s="30" t="s">
        <v>54</v>
      </c>
      <c r="AF11" s="31" t="e">
        <f>[1]Y2021!$I$7</f>
        <v>#REF!</v>
      </c>
      <c r="AH11" s="30" t="s">
        <v>54</v>
      </c>
      <c r="AI11" s="31" t="e">
        <f>[1]Y2022!$I$7</f>
        <v>#REF!</v>
      </c>
      <c r="AK11" s="30" t="s">
        <v>54</v>
      </c>
      <c r="AL11" s="31" t="e">
        <f>[1]Y2023!$I$7</f>
        <v>#REF!</v>
      </c>
      <c r="AN11" s="30" t="s">
        <v>54</v>
      </c>
      <c r="AO11" s="31" t="e">
        <f>[1]Y2024!$I$7</f>
        <v>#REF!</v>
      </c>
      <c r="AQ11" s="30" t="s">
        <v>54</v>
      </c>
      <c r="AR11" s="31" t="e">
        <f>[1]Y2025!$I$7</f>
        <v>#REF!</v>
      </c>
      <c r="AT11" s="30" t="s">
        <v>54</v>
      </c>
      <c r="AU11" s="31" t="e">
        <f>[1]Y2026!$I$7</f>
        <v>#REF!</v>
      </c>
      <c r="AW11" s="30" t="s">
        <v>54</v>
      </c>
      <c r="AX11" s="31" t="e">
        <f>[1]Y2027!$I$7</f>
        <v>#REF!</v>
      </c>
      <c r="AZ11" s="30" t="s">
        <v>54</v>
      </c>
      <c r="BA11" s="31" t="e">
        <f>[1]Y2028!$I$7</f>
        <v>#REF!</v>
      </c>
      <c r="BC11" s="30" t="s">
        <v>54</v>
      </c>
      <c r="BD11" s="31" t="e">
        <f>[1]Y2029!$I$7</f>
        <v>#REF!</v>
      </c>
      <c r="BF11" s="30" t="s">
        <v>54</v>
      </c>
      <c r="BG11" s="31" t="e">
        <f>[1]Y2030!$I$7</f>
        <v>#REF!</v>
      </c>
    </row>
    <row r="12" spans="1:59" ht="16.2" x14ac:dyDescent="0.2">
      <c r="A12" s="30" t="s">
        <v>55</v>
      </c>
      <c r="B12" s="31" t="e">
        <f>[1]Y2011!$I$8</f>
        <v>#REF!</v>
      </c>
      <c r="D12" s="30" t="s">
        <v>55</v>
      </c>
      <c r="E12" s="31" t="e">
        <f>[1]Y2012!$I$8</f>
        <v>#REF!</v>
      </c>
      <c r="G12" s="30" t="s">
        <v>55</v>
      </c>
      <c r="H12" s="31" t="e">
        <f>[1]Y2013!$I$8</f>
        <v>#REF!</v>
      </c>
      <c r="J12" s="30" t="s">
        <v>55</v>
      </c>
      <c r="K12" s="31" t="e">
        <f>[1]Y2014!$I$8</f>
        <v>#REF!</v>
      </c>
      <c r="M12" s="30" t="s">
        <v>55</v>
      </c>
      <c r="N12" s="31" t="e">
        <f>[1]Y2015!$I$8</f>
        <v>#REF!</v>
      </c>
      <c r="P12" s="30" t="s">
        <v>55</v>
      </c>
      <c r="Q12" s="31" t="e">
        <f>[1]Y2016!$I$8</f>
        <v>#REF!</v>
      </c>
      <c r="S12" s="30" t="s">
        <v>55</v>
      </c>
      <c r="T12" s="31" t="e">
        <f>[1]Y2017!$I$8</f>
        <v>#REF!</v>
      </c>
      <c r="V12" s="30" t="s">
        <v>55</v>
      </c>
      <c r="W12" s="31" t="e">
        <f>[1]Y2018!$I$8</f>
        <v>#REF!</v>
      </c>
      <c r="Y12" s="30" t="s">
        <v>55</v>
      </c>
      <c r="Z12" s="31" t="e">
        <f>[1]Y2019!$I$8</f>
        <v>#REF!</v>
      </c>
      <c r="AB12" s="30" t="s">
        <v>55</v>
      </c>
      <c r="AC12" s="31" t="e">
        <f>[1]Y2020!$I$8</f>
        <v>#REF!</v>
      </c>
      <c r="AE12" s="30" t="s">
        <v>55</v>
      </c>
      <c r="AF12" s="31" t="e">
        <f>[1]Y2021!$I$8</f>
        <v>#REF!</v>
      </c>
      <c r="AH12" s="30" t="s">
        <v>55</v>
      </c>
      <c r="AI12" s="31" t="e">
        <f>[1]Y2022!$I$8</f>
        <v>#REF!</v>
      </c>
      <c r="AK12" s="30" t="s">
        <v>55</v>
      </c>
      <c r="AL12" s="31" t="e">
        <f>[1]Y2023!$I$8</f>
        <v>#REF!</v>
      </c>
      <c r="AN12" s="30" t="s">
        <v>55</v>
      </c>
      <c r="AO12" s="31" t="e">
        <f>[1]Y2024!$I$8</f>
        <v>#REF!</v>
      </c>
      <c r="AQ12" s="30" t="s">
        <v>55</v>
      </c>
      <c r="AR12" s="31" t="e">
        <f>[1]Y2025!$I$8</f>
        <v>#REF!</v>
      </c>
      <c r="AT12" s="30" t="s">
        <v>55</v>
      </c>
      <c r="AU12" s="31" t="e">
        <f>[1]Y2026!$I$8</f>
        <v>#REF!</v>
      </c>
      <c r="AW12" s="30" t="s">
        <v>55</v>
      </c>
      <c r="AX12" s="31" t="e">
        <f>[1]Y2027!$I$8</f>
        <v>#REF!</v>
      </c>
      <c r="AZ12" s="30" t="s">
        <v>55</v>
      </c>
      <c r="BA12" s="31" t="e">
        <f>[1]Y2028!$I$8</f>
        <v>#REF!</v>
      </c>
      <c r="BC12" s="30" t="s">
        <v>55</v>
      </c>
      <c r="BD12" s="31" t="e">
        <f>[1]Y2029!$I$8</f>
        <v>#REF!</v>
      </c>
      <c r="BF12" s="30" t="s">
        <v>55</v>
      </c>
      <c r="BG12" s="31" t="e">
        <f>[1]Y2030!$I$8</f>
        <v>#REF!</v>
      </c>
    </row>
    <row r="13" spans="1:59" ht="16.2" x14ac:dyDescent="0.2">
      <c r="A13" s="30" t="s">
        <v>56</v>
      </c>
      <c r="B13" s="31" t="e">
        <f>[1]Y2011!$I$9</f>
        <v>#REF!</v>
      </c>
      <c r="D13" s="30" t="s">
        <v>56</v>
      </c>
      <c r="E13" s="31" t="e">
        <f>[1]Y2012!$I$9</f>
        <v>#REF!</v>
      </c>
      <c r="G13" s="30" t="s">
        <v>56</v>
      </c>
      <c r="H13" s="31" t="e">
        <f>[1]Y2013!$I$9</f>
        <v>#REF!</v>
      </c>
      <c r="J13" s="30" t="s">
        <v>56</v>
      </c>
      <c r="K13" s="31" t="e">
        <f>[1]Y2014!$I$9</f>
        <v>#REF!</v>
      </c>
      <c r="M13" s="30" t="s">
        <v>56</v>
      </c>
      <c r="N13" s="31" t="e">
        <f>[1]Y2015!$I$9</f>
        <v>#REF!</v>
      </c>
      <c r="P13" s="30" t="s">
        <v>56</v>
      </c>
      <c r="Q13" s="31" t="e">
        <f>[1]Y2016!$I$9</f>
        <v>#REF!</v>
      </c>
      <c r="S13" s="30" t="s">
        <v>56</v>
      </c>
      <c r="T13" s="31" t="e">
        <f>[1]Y2017!$I$9</f>
        <v>#REF!</v>
      </c>
      <c r="V13" s="30" t="s">
        <v>56</v>
      </c>
      <c r="W13" s="31" t="e">
        <f>[1]Y2018!$I$9</f>
        <v>#REF!</v>
      </c>
      <c r="Y13" s="30" t="s">
        <v>56</v>
      </c>
      <c r="Z13" s="31" t="e">
        <f>[1]Y2019!$I$9</f>
        <v>#REF!</v>
      </c>
      <c r="AB13" s="30" t="s">
        <v>56</v>
      </c>
      <c r="AC13" s="31" t="e">
        <f>[1]Y2020!$I$9</f>
        <v>#REF!</v>
      </c>
      <c r="AE13" s="30" t="s">
        <v>56</v>
      </c>
      <c r="AF13" s="31" t="e">
        <f>[1]Y2021!$I$9</f>
        <v>#REF!</v>
      </c>
      <c r="AH13" s="30" t="s">
        <v>56</v>
      </c>
      <c r="AI13" s="31" t="e">
        <f>[1]Y2022!$I$9</f>
        <v>#REF!</v>
      </c>
      <c r="AK13" s="30" t="s">
        <v>56</v>
      </c>
      <c r="AL13" s="31" t="e">
        <f>[1]Y2023!$I$9</f>
        <v>#REF!</v>
      </c>
      <c r="AN13" s="30" t="s">
        <v>56</v>
      </c>
      <c r="AO13" s="31" t="e">
        <f>[1]Y2024!$I$9</f>
        <v>#REF!</v>
      </c>
      <c r="AQ13" s="30" t="s">
        <v>56</v>
      </c>
      <c r="AR13" s="31" t="e">
        <f>[1]Y2025!$I$9</f>
        <v>#REF!</v>
      </c>
      <c r="AT13" s="30" t="s">
        <v>56</v>
      </c>
      <c r="AU13" s="31" t="e">
        <f>[1]Y2026!$I$9</f>
        <v>#REF!</v>
      </c>
      <c r="AW13" s="30" t="s">
        <v>56</v>
      </c>
      <c r="AX13" s="31" t="e">
        <f>[1]Y2027!$I$9</f>
        <v>#REF!</v>
      </c>
      <c r="AZ13" s="30" t="s">
        <v>56</v>
      </c>
      <c r="BA13" s="31" t="e">
        <f>[1]Y2028!$I$9</f>
        <v>#REF!</v>
      </c>
      <c r="BC13" s="30" t="s">
        <v>56</v>
      </c>
      <c r="BD13" s="31" t="e">
        <f>[1]Y2029!$I$9</f>
        <v>#REF!</v>
      </c>
      <c r="BF13" s="30" t="s">
        <v>56</v>
      </c>
      <c r="BG13" s="31" t="e">
        <f>[1]Y2030!$I$9</f>
        <v>#REF!</v>
      </c>
    </row>
    <row r="14" spans="1:59" ht="16.2" x14ac:dyDescent="0.2">
      <c r="A14" s="30" t="s">
        <v>57</v>
      </c>
      <c r="B14" s="31" t="e">
        <f>[1]Y2011!$I$10</f>
        <v>#REF!</v>
      </c>
      <c r="D14" s="30" t="s">
        <v>57</v>
      </c>
      <c r="E14" s="31" t="e">
        <f>[1]Y2012!$I$10</f>
        <v>#REF!</v>
      </c>
      <c r="G14" s="30" t="s">
        <v>57</v>
      </c>
      <c r="H14" s="31" t="e">
        <f>[1]Y2013!$I$10</f>
        <v>#REF!</v>
      </c>
      <c r="J14" s="30" t="s">
        <v>57</v>
      </c>
      <c r="K14" s="31" t="e">
        <f>[1]Y2014!$I$10</f>
        <v>#REF!</v>
      </c>
      <c r="M14" s="30" t="s">
        <v>57</v>
      </c>
      <c r="N14" s="31" t="e">
        <f>[1]Y2015!$I$10</f>
        <v>#REF!</v>
      </c>
      <c r="P14" s="30" t="s">
        <v>57</v>
      </c>
      <c r="Q14" s="31" t="e">
        <f>[1]Y2016!$I$10</f>
        <v>#REF!</v>
      </c>
      <c r="S14" s="30" t="s">
        <v>57</v>
      </c>
      <c r="T14" s="31" t="e">
        <f>[1]Y2017!$I$10</f>
        <v>#REF!</v>
      </c>
      <c r="V14" s="30" t="s">
        <v>57</v>
      </c>
      <c r="W14" s="31" t="e">
        <f>[1]Y2018!$I$10</f>
        <v>#REF!</v>
      </c>
      <c r="Y14" s="30" t="s">
        <v>57</v>
      </c>
      <c r="Z14" s="31" t="e">
        <f>[1]Y2019!$I$10</f>
        <v>#REF!</v>
      </c>
      <c r="AB14" s="30" t="s">
        <v>57</v>
      </c>
      <c r="AC14" s="31" t="e">
        <f>[1]Y2020!$I$10</f>
        <v>#REF!</v>
      </c>
      <c r="AE14" s="30" t="s">
        <v>57</v>
      </c>
      <c r="AF14" s="31" t="e">
        <f>[1]Y2021!$I$10</f>
        <v>#REF!</v>
      </c>
      <c r="AH14" s="30" t="s">
        <v>57</v>
      </c>
      <c r="AI14" s="31" t="e">
        <f>[1]Y2022!$I$10</f>
        <v>#REF!</v>
      </c>
      <c r="AK14" s="30" t="s">
        <v>57</v>
      </c>
      <c r="AL14" s="31" t="e">
        <f>[1]Y2023!$I$10</f>
        <v>#REF!</v>
      </c>
      <c r="AN14" s="30" t="s">
        <v>57</v>
      </c>
      <c r="AO14" s="31" t="e">
        <f>[1]Y2024!$I$10</f>
        <v>#REF!</v>
      </c>
      <c r="AQ14" s="30" t="s">
        <v>57</v>
      </c>
      <c r="AR14" s="31" t="e">
        <f>[1]Y2025!$I$10</f>
        <v>#REF!</v>
      </c>
      <c r="AT14" s="30" t="s">
        <v>57</v>
      </c>
      <c r="AU14" s="31" t="e">
        <f>[1]Y2026!$I$10</f>
        <v>#REF!</v>
      </c>
      <c r="AW14" s="30" t="s">
        <v>57</v>
      </c>
      <c r="AX14" s="31" t="e">
        <f>[1]Y2027!$I$10</f>
        <v>#REF!</v>
      </c>
      <c r="AZ14" s="30" t="s">
        <v>57</v>
      </c>
      <c r="BA14" s="31" t="e">
        <f>[1]Y2028!$I$10</f>
        <v>#REF!</v>
      </c>
      <c r="BC14" s="30" t="s">
        <v>57</v>
      </c>
      <c r="BD14" s="31" t="e">
        <f>[1]Y2029!$I$10</f>
        <v>#REF!</v>
      </c>
      <c r="BF14" s="30" t="s">
        <v>57</v>
      </c>
      <c r="BG14" s="31" t="e">
        <f>[1]Y2030!$I$10</f>
        <v>#REF!</v>
      </c>
    </row>
    <row r="15" spans="1:59" ht="16.2" x14ac:dyDescent="0.2">
      <c r="A15" s="30" t="s">
        <v>58</v>
      </c>
      <c r="B15" s="31" t="e">
        <f>[1]Y2011!$I$11</f>
        <v>#REF!</v>
      </c>
      <c r="D15" s="30" t="s">
        <v>58</v>
      </c>
      <c r="E15" s="31" t="e">
        <f>[1]Y2012!$I$11</f>
        <v>#REF!</v>
      </c>
      <c r="G15" s="30" t="s">
        <v>58</v>
      </c>
      <c r="H15" s="31" t="e">
        <f>[1]Y2013!$I$11</f>
        <v>#REF!</v>
      </c>
      <c r="J15" s="30" t="s">
        <v>58</v>
      </c>
      <c r="K15" s="31" t="e">
        <f>[1]Y2014!$I$11</f>
        <v>#REF!</v>
      </c>
      <c r="M15" s="30" t="s">
        <v>58</v>
      </c>
      <c r="N15" s="31" t="e">
        <f>[1]Y2015!$I$11</f>
        <v>#REF!</v>
      </c>
      <c r="P15" s="30" t="s">
        <v>58</v>
      </c>
      <c r="Q15" s="31" t="e">
        <f>[1]Y2016!$I$11</f>
        <v>#REF!</v>
      </c>
      <c r="S15" s="30" t="s">
        <v>58</v>
      </c>
      <c r="T15" s="31" t="e">
        <f>[1]Y2017!$I$11</f>
        <v>#REF!</v>
      </c>
      <c r="V15" s="30" t="s">
        <v>58</v>
      </c>
      <c r="W15" s="31" t="e">
        <f>[1]Y2018!$I$11</f>
        <v>#REF!</v>
      </c>
      <c r="Y15" s="30" t="s">
        <v>58</v>
      </c>
      <c r="Z15" s="31" t="e">
        <f>[1]Y2019!$I$11</f>
        <v>#REF!</v>
      </c>
      <c r="AB15" s="30" t="s">
        <v>58</v>
      </c>
      <c r="AC15" s="31" t="e">
        <f>[1]Y2020!$I$11</f>
        <v>#REF!</v>
      </c>
      <c r="AE15" s="30" t="s">
        <v>58</v>
      </c>
      <c r="AF15" s="31" t="e">
        <f>[1]Y2021!$I$11</f>
        <v>#REF!</v>
      </c>
      <c r="AH15" s="30" t="s">
        <v>58</v>
      </c>
      <c r="AI15" s="31" t="e">
        <f>[1]Y2022!$I$11</f>
        <v>#REF!</v>
      </c>
      <c r="AK15" s="30" t="s">
        <v>58</v>
      </c>
      <c r="AL15" s="31" t="e">
        <f>[1]Y2023!$I$11</f>
        <v>#REF!</v>
      </c>
      <c r="AN15" s="30" t="s">
        <v>58</v>
      </c>
      <c r="AO15" s="31" t="e">
        <f>[1]Y2024!$I$11</f>
        <v>#REF!</v>
      </c>
      <c r="AQ15" s="30" t="s">
        <v>58</v>
      </c>
      <c r="AR15" s="31" t="e">
        <f>[1]Y2025!$I$11</f>
        <v>#REF!</v>
      </c>
      <c r="AT15" s="30" t="s">
        <v>58</v>
      </c>
      <c r="AU15" s="31" t="e">
        <f>[1]Y2026!$I$11</f>
        <v>#REF!</v>
      </c>
      <c r="AW15" s="30" t="s">
        <v>58</v>
      </c>
      <c r="AX15" s="31" t="e">
        <f>[1]Y2027!$I$11</f>
        <v>#REF!</v>
      </c>
      <c r="AZ15" s="30" t="s">
        <v>58</v>
      </c>
      <c r="BA15" s="31" t="e">
        <f>[1]Y2028!$I$11</f>
        <v>#REF!</v>
      </c>
      <c r="BC15" s="30" t="s">
        <v>58</v>
      </c>
      <c r="BD15" s="31" t="e">
        <f>[1]Y2029!$I$11</f>
        <v>#REF!</v>
      </c>
      <c r="BF15" s="30" t="s">
        <v>58</v>
      </c>
      <c r="BG15" s="31" t="e">
        <f>[1]Y2030!$I$11</f>
        <v>#REF!</v>
      </c>
    </row>
    <row r="16" spans="1:59" ht="16.2" x14ac:dyDescent="0.2">
      <c r="A16" s="30" t="s">
        <v>59</v>
      </c>
      <c r="B16" s="31" t="e">
        <f>[1]Y2011!$I$12</f>
        <v>#REF!</v>
      </c>
      <c r="D16" s="30" t="s">
        <v>59</v>
      </c>
      <c r="E16" s="31" t="e">
        <f>[1]Y2012!$I$12</f>
        <v>#REF!</v>
      </c>
      <c r="G16" s="30" t="s">
        <v>59</v>
      </c>
      <c r="H16" s="31" t="e">
        <f>[1]Y2013!$I$12</f>
        <v>#REF!</v>
      </c>
      <c r="J16" s="30" t="s">
        <v>59</v>
      </c>
      <c r="K16" s="31" t="e">
        <f>[1]Y2014!$I$12</f>
        <v>#REF!</v>
      </c>
      <c r="M16" s="30" t="s">
        <v>59</v>
      </c>
      <c r="N16" s="31" t="e">
        <f>[1]Y2015!$I$12</f>
        <v>#REF!</v>
      </c>
      <c r="P16" s="30" t="s">
        <v>59</v>
      </c>
      <c r="Q16" s="31" t="e">
        <f>[1]Y2016!$I$12</f>
        <v>#REF!</v>
      </c>
      <c r="S16" s="30" t="s">
        <v>59</v>
      </c>
      <c r="T16" s="31" t="e">
        <f>[1]Y2017!$I$12</f>
        <v>#REF!</v>
      </c>
      <c r="V16" s="30" t="s">
        <v>59</v>
      </c>
      <c r="W16" s="31" t="e">
        <f>[1]Y2018!$I$12</f>
        <v>#REF!</v>
      </c>
      <c r="Y16" s="30" t="s">
        <v>59</v>
      </c>
      <c r="Z16" s="31" t="e">
        <f>[1]Y2019!$I$12</f>
        <v>#REF!</v>
      </c>
      <c r="AB16" s="30" t="s">
        <v>59</v>
      </c>
      <c r="AC16" s="31" t="e">
        <f>[1]Y2020!$I$12</f>
        <v>#REF!</v>
      </c>
      <c r="AE16" s="30" t="s">
        <v>59</v>
      </c>
      <c r="AF16" s="31" t="e">
        <f>[1]Y2021!$I$12</f>
        <v>#REF!</v>
      </c>
      <c r="AH16" s="30" t="s">
        <v>59</v>
      </c>
      <c r="AI16" s="31" t="e">
        <f>[1]Y2022!$I$12</f>
        <v>#REF!</v>
      </c>
      <c r="AK16" s="30" t="s">
        <v>59</v>
      </c>
      <c r="AL16" s="31" t="e">
        <f>[1]Y2023!$I$12</f>
        <v>#REF!</v>
      </c>
      <c r="AN16" s="30" t="s">
        <v>59</v>
      </c>
      <c r="AO16" s="31" t="e">
        <f>[1]Y2024!$I$12</f>
        <v>#REF!</v>
      </c>
      <c r="AQ16" s="30" t="s">
        <v>59</v>
      </c>
      <c r="AR16" s="31" t="e">
        <f>[1]Y2025!$I$12</f>
        <v>#REF!</v>
      </c>
      <c r="AT16" s="30" t="s">
        <v>59</v>
      </c>
      <c r="AU16" s="31" t="e">
        <f>[1]Y2026!$I$12</f>
        <v>#REF!</v>
      </c>
      <c r="AW16" s="30" t="s">
        <v>59</v>
      </c>
      <c r="AX16" s="31" t="e">
        <f>[1]Y2027!$I$12</f>
        <v>#REF!</v>
      </c>
      <c r="AZ16" s="30" t="s">
        <v>59</v>
      </c>
      <c r="BA16" s="31" t="e">
        <f>[1]Y2028!$I$12</f>
        <v>#REF!</v>
      </c>
      <c r="BC16" s="30" t="s">
        <v>59</v>
      </c>
      <c r="BD16" s="31" t="e">
        <f>[1]Y2029!$I$12</f>
        <v>#REF!</v>
      </c>
      <c r="BF16" s="30" t="s">
        <v>59</v>
      </c>
      <c r="BG16" s="31" t="e">
        <f>[1]Y2030!$I$12</f>
        <v>#REF!</v>
      </c>
    </row>
    <row r="17" spans="1:60" ht="16.2" x14ac:dyDescent="0.2">
      <c r="A17" s="30" t="s">
        <v>71</v>
      </c>
      <c r="B17" s="48">
        <f>'2011年度'!$H$4</f>
        <v>0</v>
      </c>
      <c r="D17" s="30" t="s">
        <v>71</v>
      </c>
      <c r="E17" s="48">
        <f>'2012年度'!$H$4</f>
        <v>0</v>
      </c>
      <c r="G17" s="30" t="s">
        <v>71</v>
      </c>
      <c r="H17" s="48">
        <f>'2013年度'!$H$4</f>
        <v>0</v>
      </c>
      <c r="J17" s="30" t="s">
        <v>71</v>
      </c>
      <c r="K17" s="48">
        <f>'2014年度'!$H$4</f>
        <v>0</v>
      </c>
      <c r="M17" s="30" t="s">
        <v>71</v>
      </c>
      <c r="N17" s="48">
        <f>'2015年度'!$H$4</f>
        <v>0</v>
      </c>
      <c r="P17" s="30" t="s">
        <v>71</v>
      </c>
      <c r="Q17" s="48">
        <f>'2016年度'!$H$4</f>
        <v>0</v>
      </c>
      <c r="S17" s="30" t="s">
        <v>71</v>
      </c>
      <c r="T17" s="48">
        <f>'2017年度'!$H$4</f>
        <v>0</v>
      </c>
      <c r="V17" s="30" t="s">
        <v>71</v>
      </c>
      <c r="W17" s="48">
        <f>'2018年度'!$H$4</f>
        <v>0</v>
      </c>
      <c r="Y17" s="30" t="s">
        <v>71</v>
      </c>
      <c r="Z17" s="48">
        <f>'2019年度'!$H$4</f>
        <v>0</v>
      </c>
      <c r="AB17" s="30" t="s">
        <v>71</v>
      </c>
      <c r="AC17" s="48">
        <f>'2020年度'!$H$4</f>
        <v>0</v>
      </c>
      <c r="AE17" s="30" t="s">
        <v>71</v>
      </c>
      <c r="AF17" s="48">
        <f>'2021年度'!$H$4</f>
        <v>0</v>
      </c>
      <c r="AH17" s="30" t="s">
        <v>71</v>
      </c>
      <c r="AI17" s="48">
        <f>'2022年度'!$H$4</f>
        <v>0.63600000000000001</v>
      </c>
      <c r="AK17" s="30" t="s">
        <v>71</v>
      </c>
      <c r="AL17" s="48">
        <f>'2023年度'!$H$4</f>
        <v>0</v>
      </c>
      <c r="AN17" s="30" t="s">
        <v>71</v>
      </c>
      <c r="AO17" s="48">
        <f>'2024年度'!$H$4</f>
        <v>0</v>
      </c>
      <c r="AQ17" s="30" t="s">
        <v>71</v>
      </c>
      <c r="AR17" s="48">
        <f>'2025年度'!$H$4</f>
        <v>0</v>
      </c>
      <c r="AT17" s="30" t="s">
        <v>71</v>
      </c>
      <c r="AU17" s="48">
        <f>'2026年度'!$H$4</f>
        <v>0</v>
      </c>
      <c r="AW17" s="30" t="s">
        <v>71</v>
      </c>
      <c r="AX17" s="48">
        <f>'2027年度'!$H$4</f>
        <v>0</v>
      </c>
      <c r="AZ17" s="30" t="s">
        <v>71</v>
      </c>
      <c r="BA17" s="48">
        <f>'2028年度'!$H$4</f>
        <v>0</v>
      </c>
      <c r="BC17" s="30" t="s">
        <v>71</v>
      </c>
      <c r="BD17" s="48">
        <f>'2029年度'!$H$4</f>
        <v>0</v>
      </c>
      <c r="BF17" s="30" t="s">
        <v>71</v>
      </c>
      <c r="BG17" s="48">
        <f>'2030年度'!$H$4</f>
        <v>0</v>
      </c>
    </row>
    <row r="19" spans="1:60" x14ac:dyDescent="0.2">
      <c r="B19" t="s">
        <v>66</v>
      </c>
      <c r="C19" t="s">
        <v>67</v>
      </c>
      <c r="E19" t="s">
        <v>66</v>
      </c>
      <c r="F19" t="s">
        <v>67</v>
      </c>
      <c r="H19" t="s">
        <v>66</v>
      </c>
      <c r="I19" t="s">
        <v>67</v>
      </c>
      <c r="K19" t="s">
        <v>66</v>
      </c>
      <c r="L19" t="s">
        <v>67</v>
      </c>
      <c r="N19" t="s">
        <v>66</v>
      </c>
      <c r="O19" t="s">
        <v>67</v>
      </c>
      <c r="Q19" t="s">
        <v>66</v>
      </c>
      <c r="R19" t="s">
        <v>67</v>
      </c>
      <c r="T19" t="s">
        <v>66</v>
      </c>
      <c r="U19" t="s">
        <v>67</v>
      </c>
      <c r="W19" t="s">
        <v>66</v>
      </c>
      <c r="X19" t="s">
        <v>67</v>
      </c>
      <c r="Z19" t="s">
        <v>66</v>
      </c>
      <c r="AA19" t="s">
        <v>67</v>
      </c>
      <c r="AC19" t="s">
        <v>66</v>
      </c>
      <c r="AD19" t="s">
        <v>67</v>
      </c>
      <c r="AF19" t="s">
        <v>66</v>
      </c>
      <c r="AG19" t="s">
        <v>67</v>
      </c>
      <c r="AI19" t="s">
        <v>66</v>
      </c>
      <c r="AJ19" t="s">
        <v>67</v>
      </c>
      <c r="AL19" t="s">
        <v>66</v>
      </c>
      <c r="AM19" t="s">
        <v>67</v>
      </c>
      <c r="AO19" t="s">
        <v>66</v>
      </c>
      <c r="AP19" t="s">
        <v>67</v>
      </c>
      <c r="AR19" t="s">
        <v>66</v>
      </c>
      <c r="AS19" t="s">
        <v>67</v>
      </c>
      <c r="AU19" t="s">
        <v>66</v>
      </c>
      <c r="AV19" t="s">
        <v>67</v>
      </c>
      <c r="AX19" t="s">
        <v>66</v>
      </c>
      <c r="AY19" t="s">
        <v>67</v>
      </c>
      <c r="BA19" t="s">
        <v>66</v>
      </c>
      <c r="BB19" t="s">
        <v>67</v>
      </c>
      <c r="BD19" t="s">
        <v>66</v>
      </c>
      <c r="BE19" t="s">
        <v>67</v>
      </c>
      <c r="BG19" t="s">
        <v>66</v>
      </c>
      <c r="BH19" t="s">
        <v>67</v>
      </c>
    </row>
    <row r="20" spans="1:60" ht="16.2" x14ac:dyDescent="0.2">
      <c r="A20" s="36" t="str">
        <f>B1</f>
        <v>卸・小売店（百貨店、ドラッグストア等）</v>
      </c>
      <c r="B20" s="37" t="e">
        <f>CHOOSE(MATCH(B1,{"オフィスビル","卸・小売店（百貨店、ドラッグストア等）","食品スーパー","医療機関（病院、診療所等）","ホテル・旅館","飲食店（ファミレス、居酒屋等）","学校（小中高校）"},0),B21,B22,B23,B24,B25,B26,B27)</f>
        <v>#REF!</v>
      </c>
      <c r="C20" s="37" t="e">
        <f>CHOOSE(MATCH(B1,{"オフィスビル","卸・小売店（百貨店、ドラッグストア等）","食品スーパー","医療機関（病院、診療所等）","ホテル・旅館","飲食店（ファミレス、居酒屋等）","学校（小中高校）"},0),C21,C22,C23,C24,C25,C26,C27)</f>
        <v>#REF!</v>
      </c>
      <c r="D20" s="36" t="str">
        <f>E1</f>
        <v>卸・小売店（百貨店、ドラッグストア等）</v>
      </c>
      <c r="E20" s="37" t="e">
        <f>CHOOSE(MATCH(E1,{"オフィスビル","卸・小売店（百貨店、ドラッグストア等）","食品スーパー","医療機関（病院、診療所等）","ホテル・旅館","飲食店（ファミレス、居酒屋等）","学校（小中高校）"},0),E21,E22,E23,E24,E25,E26,E27)</f>
        <v>#REF!</v>
      </c>
      <c r="F20" s="37" t="e">
        <f>CHOOSE(MATCH(E1,{"オフィスビル","卸・小売店（百貨店、ドラッグストア等）","食品スーパー","医療機関（病院、診療所等）","ホテル・旅館","飲食店（ファミレス、居酒屋等）","学校（小中高校）"},0),F21,F22,F23,F24,F25,F26,F27)</f>
        <v>#REF!</v>
      </c>
      <c r="G20" s="36" t="str">
        <f>H1</f>
        <v>卸・小売店（百貨店、ドラッグストア等）</v>
      </c>
      <c r="H20" s="37" t="e">
        <f>CHOOSE(MATCH(H1,{"オフィスビル","卸・小売店（百貨店、ドラッグストア等）","食品スーパー","医療機関（病院、診療所等）","ホテル・旅館","飲食店（ファミレス、居酒屋等）","学校（小中高校）"},0),H21,H22,H23,H24,H25,H26,H27)</f>
        <v>#REF!</v>
      </c>
      <c r="I20" s="37" t="e">
        <f>CHOOSE(MATCH(H1,{"オフィスビル","卸・小売店（百貨店、ドラッグストア等）","食品スーパー","医療機関（病院、診療所等）","ホテル・旅館","飲食店（ファミレス、居酒屋等）","学校（小中高校）"},0),I21,I22,I23,I24,I25,I26,I27)</f>
        <v>#REF!</v>
      </c>
      <c r="J20" s="36" t="str">
        <f>K1</f>
        <v>卸・小売店（百貨店、ドラッグストア等）</v>
      </c>
      <c r="K20" s="37" t="e">
        <f>CHOOSE(MATCH(K1,{"オフィスビル","卸・小売店（百貨店、ドラッグストア等）","食品スーパー","医療機関（病院、診療所等）","ホテル・旅館","飲食店（ファミレス、居酒屋等）","学校（小中高校）"},0),K21,K22,K23,K24,K25,K26,K27)</f>
        <v>#REF!</v>
      </c>
      <c r="L20" s="37" t="e">
        <f>CHOOSE(MATCH(K1,{"オフィスビル","卸・小売店（百貨店、ドラッグストア等）","食品スーパー","医療機関（病院、診療所等）","ホテル・旅館","飲食店（ファミレス、居酒屋等）","学校（小中高校）"},0),L21,L22,L23,L24,L25,L26,L27)</f>
        <v>#REF!</v>
      </c>
      <c r="M20" s="36" t="str">
        <f>N1</f>
        <v>卸・小売店（百貨店、ドラッグストア等）</v>
      </c>
      <c r="N20" s="37" t="e">
        <f>CHOOSE(MATCH(N1,{"オフィスビル","卸・小売店（百貨店、ドラッグストア等）","食品スーパー","医療機関（病院、診療所等）","ホテル・旅館","飲食店（ファミレス、居酒屋等）","学校（小中高校）"},0),N21,N22,N23,N24,N25,N26,N27)</f>
        <v>#REF!</v>
      </c>
      <c r="O20" s="37" t="e">
        <f>CHOOSE(MATCH(N1,{"オフィスビル","卸・小売店（百貨店、ドラッグストア等）","食品スーパー","医療機関（病院、診療所等）","ホテル・旅館","飲食店（ファミレス、居酒屋等）","学校（小中高校）"},0),O21,O22,O23,O24,O25,O26,O27)</f>
        <v>#REF!</v>
      </c>
      <c r="P20" s="36" t="str">
        <f>Q1</f>
        <v>卸・小売店（百貨店、ドラッグストア等）</v>
      </c>
      <c r="Q20" s="37" t="e">
        <f>CHOOSE(MATCH(Q1,{"オフィスビル","卸・小売店（百貨店、ドラッグストア等）","食品スーパー","医療機関（病院、診療所等）","ホテル・旅館","飲食店（ファミレス、居酒屋等）","学校（小中高校）"},0),Q21,Q22,Q23,Q24,Q25,Q26,Q27)</f>
        <v>#REF!</v>
      </c>
      <c r="R20" s="37" t="e">
        <f>CHOOSE(MATCH(Q1,{"オフィスビル","卸・小売店（百貨店、ドラッグストア等）","食品スーパー","医療機関（病院、診療所等）","ホテル・旅館","飲食店（ファミレス、居酒屋等）","学校（小中高校）"},0),R21,R22,R23,R24,R25,R26,R27)</f>
        <v>#REF!</v>
      </c>
      <c r="S20" s="36" t="str">
        <f>T1</f>
        <v>卸・小売店（百貨店、ドラッグストア等）</v>
      </c>
      <c r="T20" s="37" t="e">
        <f>CHOOSE(MATCH(T1,{"オフィスビル","卸・小売店（百貨店、ドラッグストア等）","食品スーパー","医療機関（病院、診療所等）","ホテル・旅館","飲食店（ファミレス、居酒屋等）","学校（小中高校）"},0),T21,T22,T23,T24,T25,T26,T27)</f>
        <v>#REF!</v>
      </c>
      <c r="U20" s="37" t="e">
        <f>CHOOSE(MATCH(T1,{"オフィスビル","卸・小売店（百貨店、ドラッグストア等）","食品スーパー","医療機関（病院、診療所等）","ホテル・旅館","飲食店（ファミレス、居酒屋等）","学校（小中高校）"},0),U21,U22,U23,U24,U25,U26,U27)</f>
        <v>#REF!</v>
      </c>
      <c r="V20" s="36" t="str">
        <f>W1</f>
        <v>卸・小売店（百貨店、ドラッグストア等）</v>
      </c>
      <c r="W20" s="37" t="e">
        <f>CHOOSE(MATCH(W1,{"オフィスビル","卸・小売店（百貨店、ドラッグストア等）","食品スーパー","医療機関（病院、診療所等）","ホテル・旅館","飲食店（ファミレス、居酒屋等）","学校（小中高校）"},0),W21,W22,W23,W24,W25,W26,W27)</f>
        <v>#REF!</v>
      </c>
      <c r="X20" s="37" t="e">
        <f>CHOOSE(MATCH(W1,{"オフィスビル","卸・小売店（百貨店、ドラッグストア等）","食品スーパー","医療機関（病院、診療所等）","ホテル・旅館","飲食店（ファミレス、居酒屋等）","学校（小中高校）"},0),X21,X22,X23,X24,X25,X26,X27)</f>
        <v>#REF!</v>
      </c>
      <c r="Y20" s="36" t="str">
        <f>Z1</f>
        <v>卸・小売店（百貨店、ドラッグストア等）</v>
      </c>
      <c r="Z20" s="37" t="e">
        <f>CHOOSE(MATCH(Z1,{"オフィスビル","卸・小売店（百貨店、ドラッグストア等）","食品スーパー","医療機関（病院、診療所等）","ホテル・旅館","飲食店（ファミレス、居酒屋等）","学校（小中高校）"},0),Z21,Z22,Z23,Z24,Z25,Z26,Z27)</f>
        <v>#REF!</v>
      </c>
      <c r="AA20" s="37" t="e">
        <f>CHOOSE(MATCH(Z1,{"オフィスビル","卸・小売店（百貨店、ドラッグストア等）","食品スーパー","医療機関（病院、診療所等）","ホテル・旅館","飲食店（ファミレス、居酒屋等）","学校（小中高校）"},0),AA21,AA22,AA23,AA24,AA25,AA26,AA27)</f>
        <v>#REF!</v>
      </c>
      <c r="AB20" s="36" t="str">
        <f>AC1</f>
        <v>卸・小売店（百貨店、ドラッグストア等）</v>
      </c>
      <c r="AC20" s="37" t="e">
        <f>CHOOSE(MATCH(AC1,{"オフィスビル","卸・小売店（百貨店、ドラッグストア等）","食品スーパー","医療機関（病院、診療所等）","ホテル・旅館","飲食店（ファミレス、居酒屋等）","学校（小中高校）"},0),AC21,AC22,AC23,AC24,AC25,AC26,AC27)</f>
        <v>#REF!</v>
      </c>
      <c r="AD20" s="37" t="e">
        <f>CHOOSE(MATCH(AC1,{"オフィスビル","卸・小売店（百貨店、ドラッグストア等）","食品スーパー","医療機関（病院、診療所等）","ホテル・旅館","飲食店（ファミレス、居酒屋等）","学校（小中高校）"},0),AD21,AD22,AD23,AD24,AD25,AD26,AD27)</f>
        <v>#REF!</v>
      </c>
      <c r="AE20" s="36" t="str">
        <f>AF1</f>
        <v>卸・小売店（百貨店、ドラッグストア等）</v>
      </c>
      <c r="AF20" s="37" t="e">
        <f>CHOOSE(MATCH(AF1,{"オフィスビル","卸・小売店（百貨店、ドラッグストア等）","食品スーパー","医療機関（病院、診療所等）","ホテル・旅館","飲食店（ファミレス、居酒屋等）","学校（小中高校）"},0),AF21,AF22,AF23,AF24,AF25,AF26,AF27)</f>
        <v>#REF!</v>
      </c>
      <c r="AG20" s="37" t="e">
        <f>CHOOSE(MATCH(AF1,{"オフィスビル","卸・小売店（百貨店、ドラッグストア等）","食品スーパー","医療機関（病院、診療所等）","ホテル・旅館","飲食店（ファミレス、居酒屋等）","学校（小中高校）"},0),AG21,AG22,AG23,AG24,AG25,AG26,AG27)</f>
        <v>#REF!</v>
      </c>
      <c r="AH20" s="36" t="str">
        <f>AI1</f>
        <v>卸・小売店（百貨店、ドラッグストア等）</v>
      </c>
      <c r="AI20" s="37" t="e">
        <f>CHOOSE(MATCH(AI1,{"オフィスビル","卸・小売店（百貨店、ドラッグストア等）","食品スーパー","医療機関（病院、診療所等）","ホテル・旅館","飲食店（ファミレス、居酒屋等）","学校（小中高校）"},0),AI21,AI22,AI23,AI24,AI25,AI26,AI27)</f>
        <v>#REF!</v>
      </c>
      <c r="AJ20" s="37" t="e">
        <f>CHOOSE(MATCH(AI1,{"オフィスビル","卸・小売店（百貨店、ドラッグストア等）","食品スーパー","医療機関（病院、診療所等）","ホテル・旅館","飲食店（ファミレス、居酒屋等）","学校（小中高校）"},0),AJ21,AJ22,AJ23,AJ24,AJ25,AJ26,AJ27)</f>
        <v>#REF!</v>
      </c>
      <c r="AK20" s="36" t="str">
        <f>AL1</f>
        <v>卸・小売店（百貨店、ドラッグストア等）</v>
      </c>
      <c r="AL20" s="37" t="e">
        <f>CHOOSE(MATCH(AL1,{"オフィスビル","卸・小売店（百貨店、ドラッグストア等）","食品スーパー","医療機関（病院、診療所等）","ホテル・旅館","飲食店（ファミレス、居酒屋等）","学校（小中高校）"},0),AL21,AL22,AL23,AL24,AL25,AL26,AL27)</f>
        <v>#REF!</v>
      </c>
      <c r="AM20" s="37" t="e">
        <f>CHOOSE(MATCH(AL1,{"オフィスビル","卸・小売店（百貨店、ドラッグストア等）","食品スーパー","医療機関（病院、診療所等）","ホテル・旅館","飲食店（ファミレス、居酒屋等）","学校（小中高校）"},0),AM21,AM22,AM23,AM24,AM25,AM26,AM27)</f>
        <v>#REF!</v>
      </c>
      <c r="AN20" s="36" t="str">
        <f>AO1</f>
        <v>卸・小売店（百貨店、ドラッグストア等）</v>
      </c>
      <c r="AO20" s="37" t="e">
        <f>CHOOSE(MATCH(AO1,{"オフィスビル","卸・小売店（百貨店、ドラッグストア等）","食品スーパー","医療機関（病院、診療所等）","ホテル・旅館","飲食店（ファミレス、居酒屋等）","学校（小中高校）"},0),AO21,AO22,AO23,AO24,AO25,AO26,AO27)</f>
        <v>#REF!</v>
      </c>
      <c r="AP20" s="37" t="e">
        <f>CHOOSE(MATCH(AO1,{"オフィスビル","卸・小売店（百貨店、ドラッグストア等）","食品スーパー","医療機関（病院、診療所等）","ホテル・旅館","飲食店（ファミレス、居酒屋等）","学校（小中高校）"},0),AP21,AP22,AP23,AP24,AP25,AP26,AP27)</f>
        <v>#REF!</v>
      </c>
      <c r="AQ20" s="36" t="str">
        <f>AR1</f>
        <v>卸・小売店（百貨店、ドラッグストア等）</v>
      </c>
      <c r="AR20" s="37" t="e">
        <f>CHOOSE(MATCH(AR1,{"オフィスビル","卸・小売店（百貨店、ドラッグストア等）","食品スーパー","医療機関（病院、診療所等）","ホテル・旅館","飲食店（ファミレス、居酒屋等）","学校（小中高校）"},0),AR21,AR22,AR23,AR24,AR25,AR26,AR27)</f>
        <v>#REF!</v>
      </c>
      <c r="AS20" s="37" t="e">
        <f>CHOOSE(MATCH(AR1,{"オフィスビル","卸・小売店（百貨店、ドラッグストア等）","食品スーパー","医療機関（病院、診療所等）","ホテル・旅館","飲食店（ファミレス、居酒屋等）","学校（小中高校）"},0),AS21,AS22,AS23,AS24,AS25,AS26,AS27)</f>
        <v>#REF!</v>
      </c>
      <c r="AT20" s="36" t="str">
        <f>AU1</f>
        <v>卸・小売店（百貨店、ドラッグストア等）</v>
      </c>
      <c r="AU20" s="37" t="e">
        <f>CHOOSE(MATCH(AU1,{"オフィスビル","卸・小売店（百貨店、ドラッグストア等）","食品スーパー","医療機関（病院、診療所等）","ホテル・旅館","飲食店（ファミレス、居酒屋等）","学校（小中高校）"},0),AU21,AU22,AU23,AU24,AU25,AU26,AU27)</f>
        <v>#REF!</v>
      </c>
      <c r="AV20" s="37" t="e">
        <f>CHOOSE(MATCH(AU1,{"オフィスビル","卸・小売店（百貨店、ドラッグストア等）","食品スーパー","医療機関（病院、診療所等）","ホテル・旅館","飲食店（ファミレス、居酒屋等）","学校（小中高校）"},0),AV21,AV22,AV23,AV24,AV25,AV26,AV27)</f>
        <v>#REF!</v>
      </c>
      <c r="AW20" s="36" t="str">
        <f>AX1</f>
        <v>卸・小売店（百貨店、ドラッグストア等）</v>
      </c>
      <c r="AX20" s="37" t="e">
        <f>CHOOSE(MATCH(AX1,{"オフィスビル","卸・小売店（百貨店、ドラッグストア等）","食品スーパー","医療機関（病院、診療所等）","ホテル・旅館","飲食店（ファミレス、居酒屋等）","学校（小中高校）"},0),AX21,AX22,AX23,AX24,AX25,AX26,AX27)</f>
        <v>#REF!</v>
      </c>
      <c r="AY20" s="37" t="e">
        <f>CHOOSE(MATCH(AX1,{"オフィスビル","卸・小売店（百貨店、ドラッグストア等）","食品スーパー","医療機関（病院、診療所等）","ホテル・旅館","飲食店（ファミレス、居酒屋等）","学校（小中高校）"},0),AY21,AY22,AY23,AY24,AY25,AY26,AY27)</f>
        <v>#REF!</v>
      </c>
      <c r="AZ20" s="36" t="str">
        <f>BA1</f>
        <v>卸・小売店（百貨店、ドラッグストア等）</v>
      </c>
      <c r="BA20" s="37" t="e">
        <f>CHOOSE(MATCH(BA1,{"オフィスビル","卸・小売店（百貨店、ドラッグストア等）","食品スーパー","医療機関（病院、診療所等）","ホテル・旅館","飲食店（ファミレス、居酒屋等）","学校（小中高校）"},0),BA21,BA22,BA23,BA24,BA25,BA26,BA27)</f>
        <v>#REF!</v>
      </c>
      <c r="BB20" s="37" t="e">
        <f>CHOOSE(MATCH(BA1,{"オフィスビル","卸・小売店（百貨店、ドラッグストア等）","食品スーパー","医療機関（病院、診療所等）","ホテル・旅館","飲食店（ファミレス、居酒屋等）","学校（小中高校）"},0),BB21,BB22,BB23,BB24,BB25,BB26,BB27)</f>
        <v>#REF!</v>
      </c>
      <c r="BC20" s="36" t="str">
        <f>BD1</f>
        <v>卸・小売店（百貨店、ドラッグストア等）</v>
      </c>
      <c r="BD20" s="37" t="e">
        <f>CHOOSE(MATCH(BD1,{"オフィスビル","卸・小売店（百貨店、ドラッグストア等）","食品スーパー","医療機関（病院、診療所等）","ホテル・旅館","飲食店（ファミレス、居酒屋等）","学校（小中高校）"},0),BD21,BD22,BD23,BD24,BD25,BD26,BD27)</f>
        <v>#REF!</v>
      </c>
      <c r="BE20" s="37" t="e">
        <f>CHOOSE(MATCH(BD1,{"オフィスビル","卸・小売店（百貨店、ドラッグストア等）","食品スーパー","医療機関（病院、診療所等）","ホテル・旅館","飲食店（ファミレス、居酒屋等）","学校（小中高校）"},0),BE21,BE22,BE23,BE24,BE25,BE26,BE27)</f>
        <v>#REF!</v>
      </c>
      <c r="BF20" s="36" t="str">
        <f>BG1</f>
        <v>卸・小売店（百貨店、ドラッグストア等）</v>
      </c>
      <c r="BG20" s="37" t="e">
        <f>CHOOSE(MATCH(BG1,{"オフィスビル","卸・小売店（百貨店、ドラッグストア等）","食品スーパー","医療機関（病院、診療所等）","ホテル・旅館","飲食店（ファミレス、居酒屋等）","学校（小中高校）"},0),BG21,BG22,BG23,BG24,BG25,BG26,BG27)</f>
        <v>#REF!</v>
      </c>
      <c r="BH20" s="37" t="e">
        <f>CHOOSE(MATCH(BG1,{"オフィスビル","卸・小売店（百貨店、ドラッグストア等）","食品スーパー","医療機関（病院、診療所等）","ホテル・旅館","飲食店（ファミレス、居酒屋等）","学校（小中高校）"},0),BH21,BH22,BH23,BH24,BH25,BH26,BH27)</f>
        <v>#REF!</v>
      </c>
    </row>
    <row r="21" spans="1:60" ht="16.2" x14ac:dyDescent="0.2">
      <c r="A21" s="30" t="s">
        <v>45</v>
      </c>
      <c r="B21" s="32" t="e">
        <f>IF(B3="北海道",[1]Y2011!$L$3,[1]Y2011!$M$3)</f>
        <v>#REF!</v>
      </c>
      <c r="C21" s="32" t="e">
        <f>IF(B3="北海道",[1]Y2011!$N$3,[1]Y2011!$O$3)</f>
        <v>#REF!</v>
      </c>
      <c r="D21" s="30" t="s">
        <v>45</v>
      </c>
      <c r="E21" s="32" t="e">
        <f>IF(E3="北海道",[1]Y2012!$L$3,[1]Y2012!$M$3)</f>
        <v>#REF!</v>
      </c>
      <c r="F21" s="32" t="e">
        <f>IF(E3="北海道",[1]Y2012!$N$3,[1]Y2012!$O$3)</f>
        <v>#REF!</v>
      </c>
      <c r="G21" s="30" t="s">
        <v>45</v>
      </c>
      <c r="H21" s="32" t="e">
        <f>IF(H3="北海道",[1]Y2013!$L$3,[1]Y2013!$M$3)</f>
        <v>#REF!</v>
      </c>
      <c r="I21" s="32" t="e">
        <f>IF(H3="北海道",[1]Y2013!$N$3,[1]Y2013!$O$3)</f>
        <v>#REF!</v>
      </c>
      <c r="J21" s="30" t="s">
        <v>45</v>
      </c>
      <c r="K21" s="32" t="e">
        <f>IF(K3="北海道",[1]Y2014!$L$3,[1]Y2014!$M$3)</f>
        <v>#REF!</v>
      </c>
      <c r="L21" s="32" t="e">
        <f>IF(K3="北海道",[1]Y2014!$N$3,[1]Y2014!$O$3)</f>
        <v>#REF!</v>
      </c>
      <c r="M21" s="30" t="s">
        <v>45</v>
      </c>
      <c r="N21" s="32" t="e">
        <f>IF(N3="北海道",[1]Y2015!$L$3,[1]Y2015!$M$3)</f>
        <v>#REF!</v>
      </c>
      <c r="O21" s="32" t="e">
        <f>IF(N3="北海道",[1]Y2015!$N$3,[1]Y2015!$O$3)</f>
        <v>#REF!</v>
      </c>
      <c r="P21" s="30" t="s">
        <v>45</v>
      </c>
      <c r="Q21" s="32" t="e">
        <f>IF(Q3="北海道",[1]Y2016!$L$3,[1]Y2016!$M$3)</f>
        <v>#REF!</v>
      </c>
      <c r="R21" s="32" t="e">
        <f>IF(Q3="北海道",[1]Y2016!$N$3,[1]Y2016!$O$3)</f>
        <v>#REF!</v>
      </c>
      <c r="S21" s="30" t="s">
        <v>45</v>
      </c>
      <c r="T21" s="32" t="e">
        <f>IF(T3="北海道",[1]Y2017!$L$3,[1]Y2017!$M$3)</f>
        <v>#REF!</v>
      </c>
      <c r="U21" s="32" t="e">
        <f>IF(T3="北海道",[1]Y2017!$N$3,[1]Y2017!$O$3)</f>
        <v>#REF!</v>
      </c>
      <c r="V21" s="30" t="s">
        <v>45</v>
      </c>
      <c r="W21" s="32" t="e">
        <f>IF(W3="北海道",[1]Y2018!$L$3,[1]Y2018!$M$3)</f>
        <v>#REF!</v>
      </c>
      <c r="X21" s="32" t="e">
        <f>IF(W3="北海道",[1]Y2018!$N$3,[1]Y2018!$O$3)</f>
        <v>#REF!</v>
      </c>
      <c r="Y21" s="30" t="s">
        <v>45</v>
      </c>
      <c r="Z21" s="32" t="e">
        <f>IF(Z3="北海道",[1]Y2019!$L$3,[1]Y2019!$M$3)</f>
        <v>#REF!</v>
      </c>
      <c r="AA21" s="32" t="e">
        <f>IF(Z3="北海道",[1]Y2019!$N$3,[1]Y2019!$O$3)</f>
        <v>#REF!</v>
      </c>
      <c r="AB21" s="30" t="s">
        <v>45</v>
      </c>
      <c r="AC21" s="32" t="e">
        <f>IF(AC3="北海道",[1]Y2020!$L$3,[1]Y2020!$M$3)</f>
        <v>#REF!</v>
      </c>
      <c r="AD21" s="32" t="e">
        <f>IF(AC3="北海道",[1]Y2020!$N$3,[1]Y2020!$O$3)</f>
        <v>#REF!</v>
      </c>
      <c r="AE21" s="30" t="s">
        <v>45</v>
      </c>
      <c r="AF21" s="32" t="e">
        <f>IF(AF3="北海道",[1]Y2021!$L$3,[1]Y2021!$M$3)</f>
        <v>#REF!</v>
      </c>
      <c r="AG21" s="32" t="e">
        <f>IF(AF3="北海道",[1]Y2021!$N$3,[1]Y2021!$O$3)</f>
        <v>#REF!</v>
      </c>
      <c r="AH21" s="30" t="s">
        <v>45</v>
      </c>
      <c r="AI21" s="32" t="e">
        <f>IF(AI3="北海道",[1]Y2022!$L$3,[1]Y2022!$M$3)</f>
        <v>#REF!</v>
      </c>
      <c r="AJ21" s="32" t="e">
        <f>IF(AI3="北海道",[1]Y2022!$N$3,[1]Y2022!$O$3)</f>
        <v>#REF!</v>
      </c>
      <c r="AK21" s="30" t="s">
        <v>45</v>
      </c>
      <c r="AL21" s="32" t="e">
        <f>IF(AL3="北海道",[1]Y2023!$L$3,[1]Y2023!$M$3)</f>
        <v>#REF!</v>
      </c>
      <c r="AM21" s="32" t="e">
        <f>IF(AL3="北海道",[1]Y2023!$N$3,[1]Y2023!$O$3)</f>
        <v>#REF!</v>
      </c>
      <c r="AN21" s="30" t="s">
        <v>45</v>
      </c>
      <c r="AO21" s="32" t="e">
        <f>IF(AO3="北海道",[1]Y2024!$L$3,[1]Y2024!$M$3)</f>
        <v>#REF!</v>
      </c>
      <c r="AP21" s="32" t="e">
        <f>IF(AO3="北海道",[1]Y2024!$N$3,[1]Y2024!$O$3)</f>
        <v>#REF!</v>
      </c>
      <c r="AQ21" s="30" t="s">
        <v>45</v>
      </c>
      <c r="AR21" s="32" t="e">
        <f>IF(AR3="北海道",[1]Y2025!$L$3,[1]Y2025!$M$3)</f>
        <v>#REF!</v>
      </c>
      <c r="AS21" s="32" t="e">
        <f>IF(AR3="北海道",[1]Y2025!$N$3,[1]Y2025!$O$3)</f>
        <v>#REF!</v>
      </c>
      <c r="AT21" s="30" t="s">
        <v>45</v>
      </c>
      <c r="AU21" s="32" t="e">
        <f>IF(AU3="北海道",[1]Y2026!$L$3,[1]Y2026!$M$3)</f>
        <v>#REF!</v>
      </c>
      <c r="AV21" s="32" t="e">
        <f>IF(AU3="北海道",[1]Y2026!$N$3,[1]Y2026!$O$3)</f>
        <v>#REF!</v>
      </c>
      <c r="AW21" s="30" t="s">
        <v>45</v>
      </c>
      <c r="AX21" s="32" t="e">
        <f>IF(AX3="北海道",[1]Y2027!$L$3,[1]Y2027!$M$3)</f>
        <v>#REF!</v>
      </c>
      <c r="AY21" s="32" t="e">
        <f>IF(AX3="北海道",[1]Y2027!$N$3,[1]Y2027!$O$3)</f>
        <v>#REF!</v>
      </c>
      <c r="AZ21" s="30" t="s">
        <v>45</v>
      </c>
      <c r="BA21" s="32" t="e">
        <f>IF(BA3="北海道",[1]Y2028!$L$3,[1]Y2028!$M$3)</f>
        <v>#REF!</v>
      </c>
      <c r="BB21" s="32" t="e">
        <f>IF(BA3="北海道",[1]Y2028!$N$3,[1]Y2028!$O$3)</f>
        <v>#REF!</v>
      </c>
      <c r="BC21" s="30" t="s">
        <v>45</v>
      </c>
      <c r="BD21" s="32" t="e">
        <f>IF(BD3="北海道",[1]Y2029!$L$3,[1]Y2029!$M$3)</f>
        <v>#REF!</v>
      </c>
      <c r="BE21" s="32" t="e">
        <f>IF(BD3="北海道",[1]Y2029!$N$3,[1]Y2029!$O$3)</f>
        <v>#REF!</v>
      </c>
      <c r="BF21" s="30" t="s">
        <v>45</v>
      </c>
      <c r="BG21" s="32" t="e">
        <f>IF(BG3="北海道",[1]Y2030!$L$3,[1]Y2030!$M$3)</f>
        <v>#REF!</v>
      </c>
      <c r="BH21" s="32" t="e">
        <f>IF(BG3="北海道",[1]Y2030!$N$3,[1]Y2030!$O$3)</f>
        <v>#REF!</v>
      </c>
    </row>
    <row r="22" spans="1:60" ht="16.2" x14ac:dyDescent="0.2">
      <c r="A22" s="30" t="s">
        <v>60</v>
      </c>
      <c r="B22" s="32" t="e">
        <f>IF(B4="北海道",[1]Y2011!$L$4,[1]Y2011!$M$4)</f>
        <v>#REF!</v>
      </c>
      <c r="C22" s="32" t="e">
        <f>IF(B4="北海道",[1]Y2011!$N$4,[1]Y2011!$O$4)</f>
        <v>#REF!</v>
      </c>
      <c r="D22" s="30" t="s">
        <v>60</v>
      </c>
      <c r="E22" s="32" t="e">
        <f>IF(E4="北海道",[1]Y2012!$L$4,[1]Y2012!$M$4)</f>
        <v>#REF!</v>
      </c>
      <c r="F22" s="32" t="e">
        <f>IF(E4="北海道",[1]Y2012!$N$4,[1]Y2012!$O$4)</f>
        <v>#REF!</v>
      </c>
      <c r="G22" s="30" t="s">
        <v>60</v>
      </c>
      <c r="H22" s="32" t="e">
        <f>IF(H4="北海道",[1]Y2013!$L$4,[1]Y2013!$M$4)</f>
        <v>#REF!</v>
      </c>
      <c r="I22" s="32" t="e">
        <f>IF(H4="北海道",[1]Y2013!$N$4,[1]Y2013!$O$4)</f>
        <v>#REF!</v>
      </c>
      <c r="J22" s="30" t="s">
        <v>60</v>
      </c>
      <c r="K22" s="32" t="e">
        <f>IF(K4="北海道",[1]Y2014!$L$4,[1]Y2014!$M$4)</f>
        <v>#REF!</v>
      </c>
      <c r="L22" s="32" t="e">
        <f>IF(K4="北海道",[1]Y2014!$N$4,[1]Y2014!$O$4)</f>
        <v>#REF!</v>
      </c>
      <c r="M22" s="30" t="s">
        <v>60</v>
      </c>
      <c r="N22" s="32" t="e">
        <f>IF(N4="北海道",[1]Y2015!$L$4,[1]Y2015!$M$4)</f>
        <v>#REF!</v>
      </c>
      <c r="O22" s="32" t="e">
        <f>IF(N4="北海道",[1]Y2015!$N$4,[1]Y2015!$O$4)</f>
        <v>#REF!</v>
      </c>
      <c r="P22" s="30" t="s">
        <v>60</v>
      </c>
      <c r="Q22" s="32" t="e">
        <f>IF(Q4="北海道",[1]Y2016!$L$4,[1]Y2016!$M$4)</f>
        <v>#REF!</v>
      </c>
      <c r="R22" s="32" t="e">
        <f>IF(Q4="北海道",[1]Y2016!$N$4,[1]Y2016!$O$4)</f>
        <v>#REF!</v>
      </c>
      <c r="S22" s="30" t="s">
        <v>60</v>
      </c>
      <c r="T22" s="32" t="e">
        <f>IF(T4="北海道",[1]Y2017!$L$4,[1]Y2017!$M$4)</f>
        <v>#REF!</v>
      </c>
      <c r="U22" s="32" t="e">
        <f>IF(T4="北海道",[1]Y2017!$N$4,[1]Y2017!$O$4)</f>
        <v>#REF!</v>
      </c>
      <c r="V22" s="30" t="s">
        <v>60</v>
      </c>
      <c r="W22" s="32" t="e">
        <f>IF(W4="北海道",[1]Y2018!$L$4,[1]Y2018!$M$4)</f>
        <v>#REF!</v>
      </c>
      <c r="X22" s="32" t="e">
        <f>IF(W4="北海道",[1]Y2018!$N$4,[1]Y2018!$O$4)</f>
        <v>#REF!</v>
      </c>
      <c r="Y22" s="30" t="s">
        <v>60</v>
      </c>
      <c r="Z22" s="32" t="e">
        <f>IF(Z4="北海道",[1]Y2019!$L$4,[1]Y2019!$M$4)</f>
        <v>#REF!</v>
      </c>
      <c r="AA22" s="32" t="e">
        <f>IF(Z4="北海道",[1]Y2019!$N$4,[1]Y2019!$O$4)</f>
        <v>#REF!</v>
      </c>
      <c r="AB22" s="30" t="s">
        <v>60</v>
      </c>
      <c r="AC22" s="32" t="e">
        <f>IF(AC4="北海道",[1]Y2020!$L$4,[1]Y2020!$M$4)</f>
        <v>#REF!</v>
      </c>
      <c r="AD22" s="32" t="e">
        <f>IF(AC4="北海道",[1]Y2020!$N$4,[1]Y2020!$O$4)</f>
        <v>#REF!</v>
      </c>
      <c r="AE22" s="30" t="s">
        <v>60</v>
      </c>
      <c r="AF22" s="32" t="e">
        <f>IF(AF4="北海道",[1]Y2021!$L$4,[1]Y2021!$M$4)</f>
        <v>#REF!</v>
      </c>
      <c r="AG22" s="32" t="e">
        <f>IF(AF4="北海道",[1]Y2021!$N$4,[1]Y2021!$O$4)</f>
        <v>#REF!</v>
      </c>
      <c r="AH22" s="30" t="s">
        <v>60</v>
      </c>
      <c r="AI22" s="32" t="e">
        <f>IF(AI4="北海道",[1]Y2022!$L$4,[1]Y2022!$M$4)</f>
        <v>#REF!</v>
      </c>
      <c r="AJ22" s="32" t="e">
        <f>IF(AI4="北海道",[1]Y2022!$N$4,[1]Y2022!$O$4)</f>
        <v>#REF!</v>
      </c>
      <c r="AK22" s="30" t="s">
        <v>60</v>
      </c>
      <c r="AL22" s="32" t="e">
        <f>IF(AL4="北海道",[1]Y2023!$L$4,[1]Y2023!$M$4)</f>
        <v>#REF!</v>
      </c>
      <c r="AM22" s="32" t="e">
        <f>IF(AL4="北海道",[1]Y2023!$N$4,[1]Y2023!$O$4)</f>
        <v>#REF!</v>
      </c>
      <c r="AN22" s="30" t="s">
        <v>60</v>
      </c>
      <c r="AO22" s="32" t="e">
        <f>IF(AO4="北海道",[1]Y2024!$L$4,[1]Y2024!$M$4)</f>
        <v>#REF!</v>
      </c>
      <c r="AP22" s="32" t="e">
        <f>IF(AO4="北海道",[1]Y2024!$N$4,[1]Y2024!$O$4)</f>
        <v>#REF!</v>
      </c>
      <c r="AQ22" s="30" t="s">
        <v>60</v>
      </c>
      <c r="AR22" s="32" t="e">
        <f>IF(AR4="北海道",[1]Y2025!$L$4,[1]Y2025!$M$4)</f>
        <v>#REF!</v>
      </c>
      <c r="AS22" s="32" t="e">
        <f>IF(AR4="北海道",[1]Y2025!$N$4,[1]Y2025!$O$4)</f>
        <v>#REF!</v>
      </c>
      <c r="AT22" s="30" t="s">
        <v>60</v>
      </c>
      <c r="AU22" s="32" t="e">
        <f>IF(AU4="北海道",[1]Y2026!$L$4,[1]Y2026!$M$4)</f>
        <v>#REF!</v>
      </c>
      <c r="AV22" s="32" t="e">
        <f>IF(AU4="北海道",[1]Y2026!$N$4,[1]Y2026!$O$4)</f>
        <v>#REF!</v>
      </c>
      <c r="AW22" s="30" t="s">
        <v>60</v>
      </c>
      <c r="AX22" s="32" t="e">
        <f>IF(AX4="北海道",[1]Y2027!$L$4,[1]Y2027!$M$4)</f>
        <v>#REF!</v>
      </c>
      <c r="AY22" s="32" t="e">
        <f>IF(AX4="北海道",[1]Y2027!$N$4,[1]Y2027!$O$4)</f>
        <v>#REF!</v>
      </c>
      <c r="AZ22" s="30" t="s">
        <v>60</v>
      </c>
      <c r="BA22" s="32" t="e">
        <f>IF(BA4="北海道",[1]Y2028!$L$4,[1]Y2028!$M$4)</f>
        <v>#REF!</v>
      </c>
      <c r="BB22" s="32" t="e">
        <f>IF(BA4="北海道",[1]Y2028!$N$4,[1]Y2028!$O$4)</f>
        <v>#REF!</v>
      </c>
      <c r="BC22" s="30" t="s">
        <v>60</v>
      </c>
      <c r="BD22" s="32" t="e">
        <f>IF(BD4="北海道",[1]Y2029!$L$4,[1]Y2029!$M$4)</f>
        <v>#REF!</v>
      </c>
      <c r="BE22" s="32" t="e">
        <f>IF(BD4="北海道",[1]Y2029!$N$4,[1]Y2029!$O$4)</f>
        <v>#REF!</v>
      </c>
      <c r="BF22" s="30" t="s">
        <v>60</v>
      </c>
      <c r="BG22" s="32" t="e">
        <f>IF(BG4="北海道",[1]Y2030!$L$4,[1]Y2030!$M$4)</f>
        <v>#REF!</v>
      </c>
      <c r="BH22" s="32" t="e">
        <f>IF(BG4="北海道",[1]Y2030!$N$4,[1]Y2030!$O$4)</f>
        <v>#REF!</v>
      </c>
    </row>
    <row r="23" spans="1:60" ht="16.2" x14ac:dyDescent="0.2">
      <c r="A23" s="30" t="s">
        <v>61</v>
      </c>
      <c r="B23" s="32" t="e">
        <f>IF(B5="北海道",[1]Y2011!$L$5,[1]Y2011!$M$5)</f>
        <v>#REF!</v>
      </c>
      <c r="C23" s="32" t="e">
        <f>IF(B5="北海道",[1]Y2011!$N$5,[1]Y2011!$O$5)</f>
        <v>#REF!</v>
      </c>
      <c r="D23" s="30" t="s">
        <v>61</v>
      </c>
      <c r="E23" s="32" t="e">
        <f>IF(E5="北海道",[1]Y2012!$L$5,[1]Y2012!$M$5)</f>
        <v>#REF!</v>
      </c>
      <c r="F23" s="32" t="e">
        <f>IF(E5="北海道",[1]Y2012!$N$5,[1]Y2012!$O$5)</f>
        <v>#REF!</v>
      </c>
      <c r="G23" s="30" t="s">
        <v>61</v>
      </c>
      <c r="H23" s="32" t="e">
        <f>IF(H5="北海道",[1]Y2013!$L$5,[1]Y2013!$M$5)</f>
        <v>#REF!</v>
      </c>
      <c r="I23" s="32" t="e">
        <f>IF(H5="北海道",[1]Y2013!$N$5,[1]Y2013!$O$5)</f>
        <v>#REF!</v>
      </c>
      <c r="J23" s="30" t="s">
        <v>61</v>
      </c>
      <c r="K23" s="32" t="e">
        <f>IF(K5="北海道",[1]Y2014!$L$5,[1]Y2014!$M$5)</f>
        <v>#REF!</v>
      </c>
      <c r="L23" s="32" t="e">
        <f>IF(K5="北海道",[1]Y2014!$N$5,[1]Y2014!$O$5)</f>
        <v>#REF!</v>
      </c>
      <c r="M23" s="30" t="s">
        <v>61</v>
      </c>
      <c r="N23" s="32" t="e">
        <f>IF(N5="北海道",[1]Y2015!$L$5,[1]Y2015!$M$5)</f>
        <v>#REF!</v>
      </c>
      <c r="O23" s="32" t="e">
        <f>IF(N5="北海道",[1]Y2015!$N$5,[1]Y2015!$O$5)</f>
        <v>#REF!</v>
      </c>
      <c r="P23" s="30" t="s">
        <v>61</v>
      </c>
      <c r="Q23" s="32" t="e">
        <f>IF(Q5="北海道",[1]Y2016!$L$5,[1]Y2016!$M$5)</f>
        <v>#REF!</v>
      </c>
      <c r="R23" s="32" t="e">
        <f>IF(Q5="北海道",[1]Y2016!$N$5,[1]Y2016!$O$5)</f>
        <v>#REF!</v>
      </c>
      <c r="S23" s="30" t="s">
        <v>61</v>
      </c>
      <c r="T23" s="32" t="e">
        <f>IF(T5="北海道",[1]Y2017!$L$5,[1]Y2017!$M$5)</f>
        <v>#REF!</v>
      </c>
      <c r="U23" s="32" t="e">
        <f>IF(T5="北海道",[1]Y2017!$N$5,[1]Y2017!$O$5)</f>
        <v>#REF!</v>
      </c>
      <c r="V23" s="30" t="s">
        <v>61</v>
      </c>
      <c r="W23" s="32" t="e">
        <f>IF(W5="北海道",[1]Y2018!$L$5,[1]Y2018!$M$5)</f>
        <v>#REF!</v>
      </c>
      <c r="X23" s="32" t="e">
        <f>IF(W5="北海道",[1]Y2018!$N$5,[1]Y2018!$O$5)</f>
        <v>#REF!</v>
      </c>
      <c r="Y23" s="30" t="s">
        <v>61</v>
      </c>
      <c r="Z23" s="32" t="e">
        <f>IF(Z5="北海道",[1]Y2019!$L$5,[1]Y2019!$M$5)</f>
        <v>#REF!</v>
      </c>
      <c r="AA23" s="32" t="e">
        <f>IF(Z5="北海道",[1]Y2019!$N$5,[1]Y2019!$O$5)</f>
        <v>#REF!</v>
      </c>
      <c r="AB23" s="30" t="s">
        <v>61</v>
      </c>
      <c r="AC23" s="32" t="e">
        <f>IF(AC5="北海道",[1]Y2020!$L$5,[1]Y2020!$M$5)</f>
        <v>#REF!</v>
      </c>
      <c r="AD23" s="32" t="e">
        <f>IF(AC5="北海道",[1]Y2020!$N$5,[1]Y2020!$O$5)</f>
        <v>#REF!</v>
      </c>
      <c r="AE23" s="30" t="s">
        <v>61</v>
      </c>
      <c r="AF23" s="32" t="e">
        <f>IF(AF5="北海道",[1]Y2021!$L$5,[1]Y2021!$M$5)</f>
        <v>#REF!</v>
      </c>
      <c r="AG23" s="32" t="e">
        <f>IF(AF5="北海道",[1]Y2021!$N$5,[1]Y2021!$O$5)</f>
        <v>#REF!</v>
      </c>
      <c r="AH23" s="30" t="s">
        <v>61</v>
      </c>
      <c r="AI23" s="32" t="e">
        <f>IF(AI5="北海道",[1]Y2022!$L$5,[1]Y2022!$M$5)</f>
        <v>#REF!</v>
      </c>
      <c r="AJ23" s="32" t="e">
        <f>IF(AI5="北海道",[1]Y2022!$N$5,[1]Y2022!$O$5)</f>
        <v>#REF!</v>
      </c>
      <c r="AK23" s="30" t="s">
        <v>61</v>
      </c>
      <c r="AL23" s="32" t="e">
        <f>IF(AL5="北海道",[1]Y2023!$L$5,[1]Y2023!$M$5)</f>
        <v>#REF!</v>
      </c>
      <c r="AM23" s="32" t="e">
        <f>IF(AL5="北海道",[1]Y2023!$N$5,[1]Y2023!$O$5)</f>
        <v>#REF!</v>
      </c>
      <c r="AN23" s="30" t="s">
        <v>61</v>
      </c>
      <c r="AO23" s="32" t="e">
        <f>IF(AO5="北海道",[1]Y2024!$L$5,[1]Y2024!$M$5)</f>
        <v>#REF!</v>
      </c>
      <c r="AP23" s="32" t="e">
        <f>IF(AO5="北海道",[1]Y2024!$N$5,[1]Y2024!$O$5)</f>
        <v>#REF!</v>
      </c>
      <c r="AQ23" s="30" t="s">
        <v>61</v>
      </c>
      <c r="AR23" s="32" t="e">
        <f>IF(AR5="北海道",[1]Y2025!$L$5,[1]Y2025!$M$5)</f>
        <v>#REF!</v>
      </c>
      <c r="AS23" s="32" t="e">
        <f>IF(AR5="北海道",[1]Y2025!$N$5,[1]Y2025!$O$5)</f>
        <v>#REF!</v>
      </c>
      <c r="AT23" s="30" t="s">
        <v>61</v>
      </c>
      <c r="AU23" s="32" t="e">
        <f>IF(AU5="北海道",[1]Y2026!$L$5,[1]Y2026!$M$5)</f>
        <v>#REF!</v>
      </c>
      <c r="AV23" s="32" t="e">
        <f>IF(AU5="北海道",[1]Y2026!$N$5,[1]Y2026!$O$5)</f>
        <v>#REF!</v>
      </c>
      <c r="AW23" s="30" t="s">
        <v>61</v>
      </c>
      <c r="AX23" s="32" t="e">
        <f>IF(AX5="北海道",[1]Y2027!$L$5,[1]Y2027!$M$5)</f>
        <v>#REF!</v>
      </c>
      <c r="AY23" s="32" t="e">
        <f>IF(AX5="北海道",[1]Y2027!$N$5,[1]Y2027!$O$5)</f>
        <v>#REF!</v>
      </c>
      <c r="AZ23" s="30" t="s">
        <v>61</v>
      </c>
      <c r="BA23" s="32" t="e">
        <f>IF(BA5="北海道",[1]Y2028!$L$5,[1]Y2028!$M$5)</f>
        <v>#REF!</v>
      </c>
      <c r="BB23" s="32" t="e">
        <f>IF(BA5="北海道",[1]Y2028!$N$5,[1]Y2028!$O$5)</f>
        <v>#REF!</v>
      </c>
      <c r="BC23" s="30" t="s">
        <v>61</v>
      </c>
      <c r="BD23" s="32" t="e">
        <f>IF(BD5="北海道",[1]Y2029!$L$5,[1]Y2029!$M$5)</f>
        <v>#REF!</v>
      </c>
      <c r="BE23" s="32" t="e">
        <f>IF(BD5="北海道",[1]Y2029!$N$5,[1]Y2029!$O$5)</f>
        <v>#REF!</v>
      </c>
      <c r="BF23" s="30" t="s">
        <v>61</v>
      </c>
      <c r="BG23" s="32" t="e">
        <f>IF(BG5="北海道",[1]Y2030!$L$5,[1]Y2030!$M$5)</f>
        <v>#REF!</v>
      </c>
      <c r="BH23" s="32" t="e">
        <f>IF(BG5="北海道",[1]Y2030!$N$5,[1]Y2030!$O$5)</f>
        <v>#REF!</v>
      </c>
    </row>
    <row r="24" spans="1:60" ht="16.2" x14ac:dyDescent="0.2">
      <c r="A24" s="30" t="s">
        <v>62</v>
      </c>
      <c r="B24" s="32" t="e">
        <f>IF(B6="北海道",[1]Y2011!$L$6,[1]Y2011!$M$6)</f>
        <v>#REF!</v>
      </c>
      <c r="C24" s="32" t="e">
        <f>IF(B6="北海道",[1]Y2011!$N$6,[1]Y2011!$O$6)</f>
        <v>#REF!</v>
      </c>
      <c r="D24" s="30" t="s">
        <v>62</v>
      </c>
      <c r="E24" s="32" t="e">
        <f>IF(E6="北海道",[1]Y2012!$L$6,[1]Y2012!$M$6)</f>
        <v>#REF!</v>
      </c>
      <c r="F24" s="32" t="e">
        <f>IF(E6="北海道",[1]Y2012!$N$6,[1]Y2012!$O$6)</f>
        <v>#REF!</v>
      </c>
      <c r="G24" s="30" t="s">
        <v>62</v>
      </c>
      <c r="H24" s="32" t="e">
        <f>IF(H6="北海道",[1]Y2013!$L$6,[1]Y2013!$M$6)</f>
        <v>#REF!</v>
      </c>
      <c r="I24" s="32" t="e">
        <f>IF(H6="北海道",[1]Y2013!$N$6,[1]Y2013!$O$6)</f>
        <v>#REF!</v>
      </c>
      <c r="J24" s="30" t="s">
        <v>62</v>
      </c>
      <c r="K24" s="32" t="e">
        <f>IF(K6="北海道",[1]Y2014!$L$6,[1]Y2014!$M$6)</f>
        <v>#REF!</v>
      </c>
      <c r="L24" s="32" t="e">
        <f>IF(K6="北海道",[1]Y2014!$N$6,[1]Y2014!$O$6)</f>
        <v>#REF!</v>
      </c>
      <c r="M24" s="30" t="s">
        <v>62</v>
      </c>
      <c r="N24" s="32" t="e">
        <f>IF(N6="北海道",[1]Y2015!$L$6,[1]Y2015!$M$6)</f>
        <v>#REF!</v>
      </c>
      <c r="O24" s="32" t="e">
        <f>IF(N6="北海道",[1]Y2015!$N$6,[1]Y2015!$O$6)</f>
        <v>#REF!</v>
      </c>
      <c r="P24" s="30" t="s">
        <v>62</v>
      </c>
      <c r="Q24" s="32" t="e">
        <f>IF(Q6="北海道",[1]Y2016!$L$6,[1]Y2016!$M$6)</f>
        <v>#REF!</v>
      </c>
      <c r="R24" s="32" t="e">
        <f>IF(Q6="北海道",[1]Y2016!$N$6,[1]Y2016!$O$6)</f>
        <v>#REF!</v>
      </c>
      <c r="S24" s="30" t="s">
        <v>62</v>
      </c>
      <c r="T24" s="32" t="e">
        <f>IF(T6="北海道",[1]Y2017!$L$6,[1]Y2017!$M$6)</f>
        <v>#REF!</v>
      </c>
      <c r="U24" s="32" t="e">
        <f>IF(T6="北海道",[1]Y2017!$N$6,[1]Y2017!$O$6)</f>
        <v>#REF!</v>
      </c>
      <c r="V24" s="30" t="s">
        <v>62</v>
      </c>
      <c r="W24" s="32" t="e">
        <f>IF(W6="北海道",[1]Y2018!$L$6,[1]Y2018!$M$6)</f>
        <v>#REF!</v>
      </c>
      <c r="X24" s="32" t="e">
        <f>IF(W6="北海道",[1]Y2018!$N$6,[1]Y2018!$O$6)</f>
        <v>#REF!</v>
      </c>
      <c r="Y24" s="30" t="s">
        <v>62</v>
      </c>
      <c r="Z24" s="32" t="e">
        <f>IF(Z6="北海道",[1]Y2019!$L$6,[1]Y2019!$M$6)</f>
        <v>#REF!</v>
      </c>
      <c r="AA24" s="32" t="e">
        <f>IF(Z6="北海道",[1]Y2019!$N$6,[1]Y2019!$O$6)</f>
        <v>#REF!</v>
      </c>
      <c r="AB24" s="30" t="s">
        <v>62</v>
      </c>
      <c r="AC24" s="32" t="e">
        <f>IF(AC6="北海道",[1]Y2020!$L$6,[1]Y2020!$M$6)</f>
        <v>#REF!</v>
      </c>
      <c r="AD24" s="32" t="e">
        <f>IF(AC6="北海道",[1]Y2020!$N$6,[1]Y2020!$O$6)</f>
        <v>#REF!</v>
      </c>
      <c r="AE24" s="30" t="s">
        <v>62</v>
      </c>
      <c r="AF24" s="32" t="e">
        <f>IF(AF6="北海道",[1]Y2021!$L$6,[1]Y2021!$M$6)</f>
        <v>#REF!</v>
      </c>
      <c r="AG24" s="32" t="e">
        <f>IF(AF6="北海道",[1]Y2021!$N$6,[1]Y2021!$O$6)</f>
        <v>#REF!</v>
      </c>
      <c r="AH24" s="30" t="s">
        <v>62</v>
      </c>
      <c r="AI24" s="32" t="e">
        <f>IF(AI6="北海道",[1]Y2022!$L$6,[1]Y2022!$M$6)</f>
        <v>#REF!</v>
      </c>
      <c r="AJ24" s="32" t="e">
        <f>IF(AI6="北海道",[1]Y2022!$N$6,[1]Y2022!$O$6)</f>
        <v>#REF!</v>
      </c>
      <c r="AK24" s="30" t="s">
        <v>62</v>
      </c>
      <c r="AL24" s="32" t="e">
        <f>IF(AL6="北海道",[1]Y2023!$L$6,[1]Y2023!$M$6)</f>
        <v>#REF!</v>
      </c>
      <c r="AM24" s="32" t="e">
        <f>IF(AL6="北海道",[1]Y2023!$N$6,[1]Y2023!$O$6)</f>
        <v>#REF!</v>
      </c>
      <c r="AN24" s="30" t="s">
        <v>62</v>
      </c>
      <c r="AO24" s="32" t="e">
        <f>IF(AO6="北海道",[1]Y2024!$L$6,[1]Y2024!$M$6)</f>
        <v>#REF!</v>
      </c>
      <c r="AP24" s="32" t="e">
        <f>IF(AO6="北海道",[1]Y2024!$N$6,[1]Y2024!$O$6)</f>
        <v>#REF!</v>
      </c>
      <c r="AQ24" s="30" t="s">
        <v>62</v>
      </c>
      <c r="AR24" s="32" t="e">
        <f>IF(AR6="北海道",[1]Y2025!$L$6,[1]Y2025!$M$6)</f>
        <v>#REF!</v>
      </c>
      <c r="AS24" s="32" t="e">
        <f>IF(AR6="北海道",[1]Y2025!$N$6,[1]Y2025!$O$6)</f>
        <v>#REF!</v>
      </c>
      <c r="AT24" s="30" t="s">
        <v>62</v>
      </c>
      <c r="AU24" s="32" t="e">
        <f>IF(AU6="北海道",[1]Y2026!$L$6,[1]Y2026!$M$6)</f>
        <v>#REF!</v>
      </c>
      <c r="AV24" s="32" t="e">
        <f>IF(AU6="北海道",[1]Y2026!$N$6,[1]Y2026!$O$6)</f>
        <v>#REF!</v>
      </c>
      <c r="AW24" s="30" t="s">
        <v>62</v>
      </c>
      <c r="AX24" s="32" t="e">
        <f>IF(AX6="北海道",[1]Y2027!$L$6,[1]Y2027!$M$6)</f>
        <v>#REF!</v>
      </c>
      <c r="AY24" s="32" t="e">
        <f>IF(AX6="北海道",[1]Y2027!$N$6,[1]Y2027!$O$6)</f>
        <v>#REF!</v>
      </c>
      <c r="AZ24" s="30" t="s">
        <v>62</v>
      </c>
      <c r="BA24" s="32" t="e">
        <f>IF(BA6="北海道",[1]Y2028!$L$6,[1]Y2028!$M$6)</f>
        <v>#REF!</v>
      </c>
      <c r="BB24" s="32" t="e">
        <f>IF(BA6="北海道",[1]Y2028!$N$6,[1]Y2028!$O$6)</f>
        <v>#REF!</v>
      </c>
      <c r="BC24" s="30" t="s">
        <v>62</v>
      </c>
      <c r="BD24" s="32" t="e">
        <f>IF(BD6="北海道",[1]Y2029!$L$6,[1]Y2029!$M$6)</f>
        <v>#REF!</v>
      </c>
      <c r="BE24" s="32" t="e">
        <f>IF(BD6="北海道",[1]Y2029!$N$6,[1]Y2029!$O$6)</f>
        <v>#REF!</v>
      </c>
      <c r="BF24" s="30" t="s">
        <v>62</v>
      </c>
      <c r="BG24" s="32" t="e">
        <f>IF(BG6="北海道",[1]Y2030!$L$6,[1]Y2030!$M$6)</f>
        <v>#REF!</v>
      </c>
      <c r="BH24" s="32" t="e">
        <f>IF(BG6="北海道",[1]Y2030!$N$6,[1]Y2030!$O$6)</f>
        <v>#REF!</v>
      </c>
    </row>
    <row r="25" spans="1:60" ht="16.2" x14ac:dyDescent="0.2">
      <c r="A25" s="30" t="s">
        <v>63</v>
      </c>
      <c r="B25" s="32" t="e">
        <f>IF(B7="北海道",[1]Y2011!$L$7,[1]Y2011!$M$7)</f>
        <v>#REF!</v>
      </c>
      <c r="C25" s="32" t="e">
        <f>IF(B7="北海道",[1]Y2011!$N$7,[1]Y2011!$O$7)</f>
        <v>#REF!</v>
      </c>
      <c r="D25" s="30" t="s">
        <v>63</v>
      </c>
      <c r="E25" s="32" t="e">
        <f>IF(E7="北海道",[1]Y2012!$L$7,[1]Y2012!$M$7)</f>
        <v>#REF!</v>
      </c>
      <c r="F25" s="32" t="e">
        <f>IF(E7="北海道",[1]Y2012!$N$7,[1]Y2012!$O$7)</f>
        <v>#REF!</v>
      </c>
      <c r="G25" s="30" t="s">
        <v>63</v>
      </c>
      <c r="H25" s="32" t="e">
        <f>IF(H7="北海道",[1]Y2013!$L$7,[1]Y2013!$M$7)</f>
        <v>#REF!</v>
      </c>
      <c r="I25" s="32" t="e">
        <f>IF(H7="北海道",[1]Y2013!$N$7,[1]Y2013!$O$7)</f>
        <v>#REF!</v>
      </c>
      <c r="J25" s="30" t="s">
        <v>63</v>
      </c>
      <c r="K25" s="32" t="e">
        <f>IF(K7="北海道",[1]Y2014!$L$7,[1]Y2014!$M$7)</f>
        <v>#REF!</v>
      </c>
      <c r="L25" s="32" t="e">
        <f>IF(K7="北海道",[1]Y2014!$N$7,[1]Y2014!$O$7)</f>
        <v>#REF!</v>
      </c>
      <c r="M25" s="30" t="s">
        <v>63</v>
      </c>
      <c r="N25" s="32" t="e">
        <f>IF(N7="北海道",[1]Y2015!$L$7,[1]Y2015!$M$7)</f>
        <v>#REF!</v>
      </c>
      <c r="O25" s="32" t="e">
        <f>IF(N7="北海道",[1]Y2015!$N$7,[1]Y2015!$O$7)</f>
        <v>#REF!</v>
      </c>
      <c r="P25" s="30" t="s">
        <v>63</v>
      </c>
      <c r="Q25" s="32" t="e">
        <f>IF(Q7="北海道",[1]Y2016!$L$7,[1]Y2016!$M$7)</f>
        <v>#REF!</v>
      </c>
      <c r="R25" s="32" t="e">
        <f>IF(Q7="北海道",[1]Y2016!$N$7,[1]Y2016!$O$7)</f>
        <v>#REF!</v>
      </c>
      <c r="S25" s="30" t="s">
        <v>63</v>
      </c>
      <c r="T25" s="32" t="e">
        <f>IF(T7="北海道",[1]Y2017!$L$7,[1]Y2017!$M$7)</f>
        <v>#REF!</v>
      </c>
      <c r="U25" s="32" t="e">
        <f>IF(T7="北海道",[1]Y2017!$N$7,[1]Y2017!$O$7)</f>
        <v>#REF!</v>
      </c>
      <c r="V25" s="30" t="s">
        <v>63</v>
      </c>
      <c r="W25" s="32" t="e">
        <f>IF(W7="北海道",[1]Y2018!$L$7,[1]Y2018!$M$7)</f>
        <v>#REF!</v>
      </c>
      <c r="X25" s="32" t="e">
        <f>IF(W7="北海道",[1]Y2018!$N$7,[1]Y2018!$O$7)</f>
        <v>#REF!</v>
      </c>
      <c r="Y25" s="30" t="s">
        <v>63</v>
      </c>
      <c r="Z25" s="32" t="e">
        <f>IF(Z7="北海道",[1]Y2019!$L$7,[1]Y2019!$M$7)</f>
        <v>#REF!</v>
      </c>
      <c r="AA25" s="32" t="e">
        <f>IF(Z7="北海道",[1]Y2019!$N$7,[1]Y2019!$O$7)</f>
        <v>#REF!</v>
      </c>
      <c r="AB25" s="30" t="s">
        <v>63</v>
      </c>
      <c r="AC25" s="32" t="e">
        <f>IF(AC7="北海道",[1]Y2020!$L$7,[1]Y2020!$M$7)</f>
        <v>#REF!</v>
      </c>
      <c r="AD25" s="32" t="e">
        <f>IF(AC7="北海道",[1]Y2020!$N$7,[1]Y2020!$O$7)</f>
        <v>#REF!</v>
      </c>
      <c r="AE25" s="30" t="s">
        <v>63</v>
      </c>
      <c r="AF25" s="32" t="e">
        <f>IF(AF7="北海道",[1]Y2021!$L$7,[1]Y2021!$M$7)</f>
        <v>#REF!</v>
      </c>
      <c r="AG25" s="32" t="e">
        <f>IF(AF7="北海道",[1]Y2021!$N$7,[1]Y2021!$O$7)</f>
        <v>#REF!</v>
      </c>
      <c r="AH25" s="30" t="s">
        <v>63</v>
      </c>
      <c r="AI25" s="32" t="e">
        <f>IF(AI7="北海道",[1]Y2022!$L$7,[1]Y2022!$M$7)</f>
        <v>#REF!</v>
      </c>
      <c r="AJ25" s="32" t="e">
        <f>IF(AI7="北海道",[1]Y2022!$N$7,[1]Y2022!$O$7)</f>
        <v>#REF!</v>
      </c>
      <c r="AK25" s="30" t="s">
        <v>63</v>
      </c>
      <c r="AL25" s="32" t="e">
        <f>IF(AL7="北海道",[1]Y2023!$L$7,[1]Y2023!$M$7)</f>
        <v>#REF!</v>
      </c>
      <c r="AM25" s="32" t="e">
        <f>IF(AL7="北海道",[1]Y2023!$N$7,[1]Y2023!$O$7)</f>
        <v>#REF!</v>
      </c>
      <c r="AN25" s="30" t="s">
        <v>63</v>
      </c>
      <c r="AO25" s="32" t="e">
        <f>IF(AO7="北海道",[1]Y2024!$L$7,[1]Y2024!$M$7)</f>
        <v>#REF!</v>
      </c>
      <c r="AP25" s="32" t="e">
        <f>IF(AO7="北海道",[1]Y2024!$N$7,[1]Y2024!$O$7)</f>
        <v>#REF!</v>
      </c>
      <c r="AQ25" s="30" t="s">
        <v>63</v>
      </c>
      <c r="AR25" s="32" t="e">
        <f>IF(AR7="北海道",[1]Y2025!$L$7,[1]Y2025!$M$7)</f>
        <v>#REF!</v>
      </c>
      <c r="AS25" s="32" t="e">
        <f>IF(AR7="北海道",[1]Y2025!$N$7,[1]Y2025!$O$7)</f>
        <v>#REF!</v>
      </c>
      <c r="AT25" s="30" t="s">
        <v>63</v>
      </c>
      <c r="AU25" s="32" t="e">
        <f>IF(AU7="北海道",[1]Y2026!$L$7,[1]Y2026!$M$7)</f>
        <v>#REF!</v>
      </c>
      <c r="AV25" s="32" t="e">
        <f>IF(AU7="北海道",[1]Y2026!$N$7,[1]Y2026!$O$7)</f>
        <v>#REF!</v>
      </c>
      <c r="AW25" s="30" t="s">
        <v>63</v>
      </c>
      <c r="AX25" s="32" t="e">
        <f>IF(AX7="北海道",[1]Y2027!$L$7,[1]Y2027!$M$7)</f>
        <v>#REF!</v>
      </c>
      <c r="AY25" s="32" t="e">
        <f>IF(AX7="北海道",[1]Y2027!$N$7,[1]Y2027!$O$7)</f>
        <v>#REF!</v>
      </c>
      <c r="AZ25" s="30" t="s">
        <v>63</v>
      </c>
      <c r="BA25" s="32" t="e">
        <f>IF(BA7="北海道",[1]Y2028!$L$7,[1]Y2028!$M$7)</f>
        <v>#REF!</v>
      </c>
      <c r="BB25" s="32" t="e">
        <f>IF(BA7="北海道",[1]Y2028!$N$7,[1]Y2028!$O$7)</f>
        <v>#REF!</v>
      </c>
      <c r="BC25" s="30" t="s">
        <v>63</v>
      </c>
      <c r="BD25" s="32" t="e">
        <f>IF(BD7="北海道",[1]Y2029!$L$7,[1]Y2029!$M$7)</f>
        <v>#REF!</v>
      </c>
      <c r="BE25" s="32" t="e">
        <f>IF(BD7="北海道",[1]Y2029!$N$7,[1]Y2029!$O$7)</f>
        <v>#REF!</v>
      </c>
      <c r="BF25" s="30" t="s">
        <v>63</v>
      </c>
      <c r="BG25" s="32" t="e">
        <f>IF(BG7="北海道",[1]Y2030!$L$7,[1]Y2030!$M$7)</f>
        <v>#REF!</v>
      </c>
      <c r="BH25" s="32" t="e">
        <f>IF(BG7="北海道",[1]Y2030!$N$7,[1]Y2030!$O$7)</f>
        <v>#REF!</v>
      </c>
    </row>
    <row r="26" spans="1:60" ht="16.2" x14ac:dyDescent="0.2">
      <c r="A26" s="30" t="s">
        <v>64</v>
      </c>
      <c r="B26" s="32" t="e">
        <f>IF(B8="北海道",[1]Y2011!$L$8,[1]Y2011!$M$8)</f>
        <v>#REF!</v>
      </c>
      <c r="C26" s="32" t="e">
        <f>IF(B8="北海道",[1]Y2011!$N$8,[1]Y2011!$O$8)</f>
        <v>#REF!</v>
      </c>
      <c r="D26" s="30" t="s">
        <v>64</v>
      </c>
      <c r="E26" s="32" t="e">
        <f>IF(E8="北海道",[1]Y2012!$L$8,[1]Y2012!$M$8)</f>
        <v>#REF!</v>
      </c>
      <c r="F26" s="32" t="e">
        <f>IF(E8="北海道",[1]Y2012!$N$8,[1]Y2012!$O$8)</f>
        <v>#REF!</v>
      </c>
      <c r="G26" s="30" t="s">
        <v>64</v>
      </c>
      <c r="H26" s="32" t="e">
        <f>IF(H8="北海道",[1]Y2013!$L$8,[1]Y2013!$M$8)</f>
        <v>#REF!</v>
      </c>
      <c r="I26" s="32" t="e">
        <f>IF(H8="北海道",[1]Y2013!$N$8,[1]Y2013!$O$8)</f>
        <v>#REF!</v>
      </c>
      <c r="J26" s="30" t="s">
        <v>64</v>
      </c>
      <c r="K26" s="32" t="e">
        <f>IF(K8="北海道",[1]Y2014!$L$8,[1]Y2014!$M$8)</f>
        <v>#REF!</v>
      </c>
      <c r="L26" s="32" t="e">
        <f>IF(K8="北海道",[1]Y2014!$N$8,[1]Y2014!$O$8)</f>
        <v>#REF!</v>
      </c>
      <c r="M26" s="30" t="s">
        <v>64</v>
      </c>
      <c r="N26" s="32" t="e">
        <f>IF(N8="北海道",[1]Y2015!$L$8,[1]Y2015!$M$8)</f>
        <v>#REF!</v>
      </c>
      <c r="O26" s="32" t="e">
        <f>IF(N8="北海道",[1]Y2015!$N$8,[1]Y2015!$O$8)</f>
        <v>#REF!</v>
      </c>
      <c r="P26" s="30" t="s">
        <v>64</v>
      </c>
      <c r="Q26" s="32" t="e">
        <f>IF(Q8="北海道",[1]Y2016!$L$8,[1]Y2016!$M$8)</f>
        <v>#REF!</v>
      </c>
      <c r="R26" s="32" t="e">
        <f>IF(Q8="北海道",[1]Y2016!$N$8,[1]Y2016!$O$8)</f>
        <v>#REF!</v>
      </c>
      <c r="S26" s="30" t="s">
        <v>64</v>
      </c>
      <c r="T26" s="32" t="e">
        <f>IF(T8="北海道",[1]Y2017!$L$8,[1]Y2017!$M$8)</f>
        <v>#REF!</v>
      </c>
      <c r="U26" s="32" t="e">
        <f>IF(T8="北海道",[1]Y2017!$N$8,[1]Y2017!$O$8)</f>
        <v>#REF!</v>
      </c>
      <c r="V26" s="30" t="s">
        <v>64</v>
      </c>
      <c r="W26" s="32" t="e">
        <f>IF(W8="北海道",[1]Y2018!$L$8,[1]Y2018!$M$8)</f>
        <v>#REF!</v>
      </c>
      <c r="X26" s="32" t="e">
        <f>IF(W8="北海道",[1]Y2018!$N$8,[1]Y2018!$O$8)</f>
        <v>#REF!</v>
      </c>
      <c r="Y26" s="30" t="s">
        <v>64</v>
      </c>
      <c r="Z26" s="32" t="e">
        <f>IF(Z8="北海道",[1]Y2019!$L$8,[1]Y2019!$M$8)</f>
        <v>#REF!</v>
      </c>
      <c r="AA26" s="32" t="e">
        <f>IF(Z8="北海道",[1]Y2019!$N$8,[1]Y2019!$O$8)</f>
        <v>#REF!</v>
      </c>
      <c r="AB26" s="30" t="s">
        <v>64</v>
      </c>
      <c r="AC26" s="32" t="e">
        <f>IF(AC8="北海道",[1]Y2020!$L$8,[1]Y2020!$M$8)</f>
        <v>#REF!</v>
      </c>
      <c r="AD26" s="32" t="e">
        <f>IF(AC8="北海道",[1]Y2020!$N$8,[1]Y2020!$O$8)</f>
        <v>#REF!</v>
      </c>
      <c r="AE26" s="30" t="s">
        <v>64</v>
      </c>
      <c r="AF26" s="32" t="e">
        <f>IF(AF8="北海道",[1]Y2021!$L$8,[1]Y2021!$M$8)</f>
        <v>#REF!</v>
      </c>
      <c r="AG26" s="32" t="e">
        <f>IF(AF8="北海道",[1]Y2021!$N$8,[1]Y2021!$O$8)</f>
        <v>#REF!</v>
      </c>
      <c r="AH26" s="30" t="s">
        <v>64</v>
      </c>
      <c r="AI26" s="32" t="e">
        <f>IF(AI8="北海道",[1]Y2022!$L$8,[1]Y2022!$M$8)</f>
        <v>#REF!</v>
      </c>
      <c r="AJ26" s="32" t="e">
        <f>IF(AI8="北海道",[1]Y2022!$N$8,[1]Y2022!$O$8)</f>
        <v>#REF!</v>
      </c>
      <c r="AK26" s="30" t="s">
        <v>64</v>
      </c>
      <c r="AL26" s="32" t="e">
        <f>IF(AL8="北海道",[1]Y2023!$L$8,[1]Y2023!$M$8)</f>
        <v>#REF!</v>
      </c>
      <c r="AM26" s="32" t="e">
        <f>IF(AL8="北海道",[1]Y2023!$N$8,[1]Y2023!$O$8)</f>
        <v>#REF!</v>
      </c>
      <c r="AN26" s="30" t="s">
        <v>64</v>
      </c>
      <c r="AO26" s="32" t="e">
        <f>IF(AO8="北海道",[1]Y2024!$L$8,[1]Y2024!$M$8)</f>
        <v>#REF!</v>
      </c>
      <c r="AP26" s="32" t="e">
        <f>IF(AO8="北海道",[1]Y2024!$N$8,[1]Y2024!$O$8)</f>
        <v>#REF!</v>
      </c>
      <c r="AQ26" s="30" t="s">
        <v>64</v>
      </c>
      <c r="AR26" s="32" t="e">
        <f>IF(AR8="北海道",[1]Y2025!$L$8,[1]Y2025!$M$8)</f>
        <v>#REF!</v>
      </c>
      <c r="AS26" s="32" t="e">
        <f>IF(AR8="北海道",[1]Y2025!$N$8,[1]Y2025!$O$8)</f>
        <v>#REF!</v>
      </c>
      <c r="AT26" s="30" t="s">
        <v>64</v>
      </c>
      <c r="AU26" s="32" t="e">
        <f>IF(AU8="北海道",[1]Y2026!$L$8,[1]Y2026!$M$8)</f>
        <v>#REF!</v>
      </c>
      <c r="AV26" s="32" t="e">
        <f>IF(AU8="北海道",[1]Y2026!$N$8,[1]Y2026!$O$8)</f>
        <v>#REF!</v>
      </c>
      <c r="AW26" s="30" t="s">
        <v>64</v>
      </c>
      <c r="AX26" s="32" t="e">
        <f>IF(AX8="北海道",[1]Y2027!$L$8,[1]Y2027!$M$8)</f>
        <v>#REF!</v>
      </c>
      <c r="AY26" s="32" t="e">
        <f>IF(AX8="北海道",[1]Y2027!$N$8,[1]Y2027!$O$8)</f>
        <v>#REF!</v>
      </c>
      <c r="AZ26" s="30" t="s">
        <v>64</v>
      </c>
      <c r="BA26" s="32" t="e">
        <f>IF(BA8="北海道",[1]Y2028!$L$8,[1]Y2028!$M$8)</f>
        <v>#REF!</v>
      </c>
      <c r="BB26" s="32" t="e">
        <f>IF(BA8="北海道",[1]Y2028!$N$8,[1]Y2028!$O$8)</f>
        <v>#REF!</v>
      </c>
      <c r="BC26" s="30" t="s">
        <v>64</v>
      </c>
      <c r="BD26" s="32" t="e">
        <f>IF(BD8="北海道",[1]Y2029!$L$8,[1]Y2029!$M$8)</f>
        <v>#REF!</v>
      </c>
      <c r="BE26" s="32" t="e">
        <f>IF(BD8="北海道",[1]Y2029!$N$8,[1]Y2029!$O$8)</f>
        <v>#REF!</v>
      </c>
      <c r="BF26" s="30" t="s">
        <v>64</v>
      </c>
      <c r="BG26" s="32" t="e">
        <f>IF(BG8="北海道",[1]Y2030!$L$8,[1]Y2030!$M$8)</f>
        <v>#REF!</v>
      </c>
      <c r="BH26" s="32" t="e">
        <f>IF(BG8="北海道",[1]Y2030!$N$8,[1]Y2030!$O$8)</f>
        <v>#REF!</v>
      </c>
    </row>
    <row r="27" spans="1:60" ht="16.2" x14ac:dyDescent="0.2">
      <c r="A27" s="30" t="s">
        <v>65</v>
      </c>
      <c r="B27" s="32" t="e">
        <f>IF(B9="北海道",[1]Y2011!$L$9,[1]Y2011!$M$9)</f>
        <v>#REF!</v>
      </c>
      <c r="C27" s="32" t="e">
        <f>IF(B9="北海道",[1]Y2011!$N$9,[1]Y2011!$O$9)</f>
        <v>#REF!</v>
      </c>
      <c r="D27" s="30" t="s">
        <v>65</v>
      </c>
      <c r="E27" s="32" t="e">
        <f>IF(E9="北海道",[1]Y2012!$L$9,[1]Y2012!$M$9)</f>
        <v>#REF!</v>
      </c>
      <c r="F27" s="32" t="e">
        <f>IF(E9="北海道",[1]Y2012!$N$9,[1]Y2012!$O$9)</f>
        <v>#REF!</v>
      </c>
      <c r="G27" s="30" t="s">
        <v>65</v>
      </c>
      <c r="H27" s="32" t="e">
        <f>IF(H9="北海道",[1]Y2013!$L$9,[1]Y2013!$M$9)</f>
        <v>#REF!</v>
      </c>
      <c r="I27" s="32" t="e">
        <f>IF(H9="北海道",[1]Y2013!$N$9,[1]Y2013!$O$9)</f>
        <v>#REF!</v>
      </c>
      <c r="J27" s="30" t="s">
        <v>65</v>
      </c>
      <c r="K27" s="32" t="e">
        <f>IF(K9="北海道",[1]Y2014!$L$9,[1]Y2014!$M$9)</f>
        <v>#REF!</v>
      </c>
      <c r="L27" s="32" t="e">
        <f>IF(K9="北海道",[1]Y2014!$N$9,[1]Y2014!$O$9)</f>
        <v>#REF!</v>
      </c>
      <c r="M27" s="30" t="s">
        <v>65</v>
      </c>
      <c r="N27" s="32" t="e">
        <f>IF(N9="北海道",[1]Y2015!$L$9,[1]Y2015!$M$9)</f>
        <v>#REF!</v>
      </c>
      <c r="O27" s="32" t="e">
        <f>IF(N9="北海道",[1]Y2015!$N$9,[1]Y2015!$O$9)</f>
        <v>#REF!</v>
      </c>
      <c r="P27" s="30" t="s">
        <v>65</v>
      </c>
      <c r="Q27" s="32" t="e">
        <f>IF(Q9="北海道",[1]Y2016!$L$9,[1]Y2016!$M$9)</f>
        <v>#REF!</v>
      </c>
      <c r="R27" s="32" t="e">
        <f>IF(Q9="北海道",[1]Y2016!$N$9,[1]Y2016!$O$9)</f>
        <v>#REF!</v>
      </c>
      <c r="S27" s="30" t="s">
        <v>65</v>
      </c>
      <c r="T27" s="32" t="e">
        <f>IF(T9="北海道",[1]Y2017!$L$9,[1]Y2017!$M$9)</f>
        <v>#REF!</v>
      </c>
      <c r="U27" s="32" t="e">
        <f>IF(T9="北海道",[1]Y2017!$N$9,[1]Y2017!$O$9)</f>
        <v>#REF!</v>
      </c>
      <c r="V27" s="30" t="s">
        <v>65</v>
      </c>
      <c r="W27" s="32" t="e">
        <f>IF(W9="北海道",[1]Y2018!$L$9,[1]Y2018!$M$9)</f>
        <v>#REF!</v>
      </c>
      <c r="X27" s="32" t="e">
        <f>IF(W9="北海道",[1]Y2018!$N$9,[1]Y2018!$O$9)</f>
        <v>#REF!</v>
      </c>
      <c r="Y27" s="30" t="s">
        <v>65</v>
      </c>
      <c r="Z27" s="32" t="e">
        <f>IF(Z9="北海道",[1]Y2019!$L$9,[1]Y2019!$M$9)</f>
        <v>#REF!</v>
      </c>
      <c r="AA27" s="32" t="e">
        <f>IF(Z9="北海道",[1]Y2019!$N$9,[1]Y2019!$O$9)</f>
        <v>#REF!</v>
      </c>
      <c r="AB27" s="30" t="s">
        <v>65</v>
      </c>
      <c r="AC27" s="32" t="e">
        <f>IF(AC9="北海道",[1]Y2020!$L$9,[1]Y2020!$M$9)</f>
        <v>#REF!</v>
      </c>
      <c r="AD27" s="32" t="e">
        <f>IF(AC9="北海道",[1]Y2020!$N$9,[1]Y2020!$O$9)</f>
        <v>#REF!</v>
      </c>
      <c r="AE27" s="30" t="s">
        <v>65</v>
      </c>
      <c r="AF27" s="32" t="e">
        <f>IF(AF9="北海道",[1]Y2021!$L$9,[1]Y2021!$M$9)</f>
        <v>#REF!</v>
      </c>
      <c r="AG27" s="32" t="e">
        <f>IF(AF9="北海道",[1]Y2021!$N$9,[1]Y2021!$O$9)</f>
        <v>#REF!</v>
      </c>
      <c r="AH27" s="30" t="s">
        <v>65</v>
      </c>
      <c r="AI27" s="32" t="e">
        <f>IF(AI9="北海道",[1]Y2022!$L$9,[1]Y2022!$M$9)</f>
        <v>#REF!</v>
      </c>
      <c r="AJ27" s="32" t="e">
        <f>IF(AI9="北海道",[1]Y2022!$N$9,[1]Y2022!$O$9)</f>
        <v>#REF!</v>
      </c>
      <c r="AK27" s="30" t="s">
        <v>65</v>
      </c>
      <c r="AL27" s="32" t="e">
        <f>IF(AL9="北海道",[1]Y2023!$L$9,[1]Y2023!$M$9)</f>
        <v>#REF!</v>
      </c>
      <c r="AM27" s="32" t="e">
        <f>IF(AL9="北海道",[1]Y2023!$N$9,[1]Y2023!$O$9)</f>
        <v>#REF!</v>
      </c>
      <c r="AN27" s="30" t="s">
        <v>65</v>
      </c>
      <c r="AO27" s="32" t="e">
        <f>IF(AO9="北海道",[1]Y2024!$L$9,[1]Y2024!$M$9)</f>
        <v>#REF!</v>
      </c>
      <c r="AP27" s="32" t="e">
        <f>IF(AO9="北海道",[1]Y2024!$N$9,[1]Y2024!$O$9)</f>
        <v>#REF!</v>
      </c>
      <c r="AQ27" s="30" t="s">
        <v>65</v>
      </c>
      <c r="AR27" s="32" t="e">
        <f>IF(AR9="北海道",[1]Y2025!$L$9,[1]Y2025!$M$9)</f>
        <v>#REF!</v>
      </c>
      <c r="AS27" s="32" t="e">
        <f>IF(AR9="北海道",[1]Y2025!$N$9,[1]Y2025!$O$9)</f>
        <v>#REF!</v>
      </c>
      <c r="AT27" s="30" t="s">
        <v>65</v>
      </c>
      <c r="AU27" s="32" t="e">
        <f>IF(AU9="北海道",[1]Y2026!$L$9,[1]Y2026!$M$9)</f>
        <v>#REF!</v>
      </c>
      <c r="AV27" s="32" t="e">
        <f>IF(AU9="北海道",[1]Y2026!$N$9,[1]Y2026!$O$9)</f>
        <v>#REF!</v>
      </c>
      <c r="AW27" s="30" t="s">
        <v>65</v>
      </c>
      <c r="AX27" s="32" t="e">
        <f>IF(AX9="北海道",[1]Y2027!$L$9,[1]Y2027!$M$9)</f>
        <v>#REF!</v>
      </c>
      <c r="AY27" s="32" t="e">
        <f>IF(AX9="北海道",[1]Y2027!$N$9,[1]Y2027!$O$9)</f>
        <v>#REF!</v>
      </c>
      <c r="AZ27" s="30" t="s">
        <v>65</v>
      </c>
      <c r="BA27" s="32" t="e">
        <f>IF(BA9="北海道",[1]Y2028!$L$9,[1]Y2028!$M$9)</f>
        <v>#REF!</v>
      </c>
      <c r="BB27" s="32" t="e">
        <f>IF(BA9="北海道",[1]Y2028!$N$9,[1]Y2028!$O$9)</f>
        <v>#REF!</v>
      </c>
      <c r="BC27" s="30" t="s">
        <v>65</v>
      </c>
      <c r="BD27" s="32" t="e">
        <f>IF(BD9="北海道",[1]Y2029!$L$9,[1]Y2029!$M$9)</f>
        <v>#REF!</v>
      </c>
      <c r="BE27" s="32" t="e">
        <f>IF(BD9="北海道",[1]Y2029!$N$9,[1]Y2029!$O$9)</f>
        <v>#REF!</v>
      </c>
      <c r="BF27" s="30" t="s">
        <v>65</v>
      </c>
      <c r="BG27" s="32" t="e">
        <f>IF(BG9="北海道",[1]Y2030!$L$9,[1]Y2030!$M$9)</f>
        <v>#REF!</v>
      </c>
      <c r="BH27" s="32" t="e">
        <f>IF(BG9="北海道",[1]Y2030!$N$9,[1]Y2030!$O$9)</f>
        <v>#REF!</v>
      </c>
    </row>
    <row r="29" spans="1:60" ht="16.2" x14ac:dyDescent="0.2">
      <c r="A29" s="157" t="s">
        <v>121</v>
      </c>
      <c r="B29" t="e">
        <f>IF('2011年度'!J3="「昼間」午前8時～午後10時まで",[1]Y2011!$F$3,[1]Y2011!$G$3)</f>
        <v>#REF!</v>
      </c>
      <c r="D29" s="157" t="s">
        <v>121</v>
      </c>
      <c r="E29" t="e">
        <f>IF('2012年度'!J3="「昼間」午前8時～午後10時まで",[1]Y2012!$F$3,[1]Y2012!$G$3)</f>
        <v>#REF!</v>
      </c>
      <c r="G29" s="157" t="s">
        <v>121</v>
      </c>
      <c r="H29" t="e">
        <f>IF('2013年度'!J3="「昼間」午前8時～午後10時まで",[1]Y2013!$F$3,[1]Y2013!$G$3)</f>
        <v>#REF!</v>
      </c>
      <c r="J29" s="157" t="s">
        <v>121</v>
      </c>
      <c r="K29" t="e">
        <f>IF('2014年度'!J3="「昼間」午前8時～午後10時まで",[1]Y2014!$F$3,[1]Y2014!$G$3)</f>
        <v>#REF!</v>
      </c>
      <c r="M29" s="157" t="s">
        <v>121</v>
      </c>
      <c r="N29" t="e">
        <f>IF('2015年度'!J3="「昼間」午前8時～午後10時まで",[1]Y2015!$F$3,[1]Y2015!$G$3)</f>
        <v>#REF!</v>
      </c>
      <c r="P29" s="157" t="s">
        <v>121</v>
      </c>
      <c r="Q29" t="e">
        <f>IF('2016年度'!J3="「昼間」午前8時～午後10時まで",[1]Y2016!$F$3,[1]Y2016!$G$3)</f>
        <v>#REF!</v>
      </c>
      <c r="S29" s="157" t="s">
        <v>121</v>
      </c>
      <c r="T29" t="e">
        <f>IF('2017年度'!J3="「昼間」午前8時～午後10時まで",[1]Y2017!$F$3,[1]Y2017!$G$3)</f>
        <v>#REF!</v>
      </c>
      <c r="V29" s="157" t="s">
        <v>121</v>
      </c>
      <c r="W29" t="e">
        <f>IF('2018年度'!J3="「昼間」午前8時～午後10時まで",[1]Y2018!$F$3,[1]Y2018!$G$3)</f>
        <v>#REF!</v>
      </c>
      <c r="Y29" s="157" t="s">
        <v>121</v>
      </c>
      <c r="Z29" t="e">
        <f>IF('2019年度'!J3="「昼間」午前8時～午後10時まで",[1]Y2019!$F$3,[1]Y2019!$G$3)</f>
        <v>#REF!</v>
      </c>
      <c r="AB29" s="157" t="s">
        <v>121</v>
      </c>
      <c r="AC29" t="e">
        <f>IF('2020年度'!J3="「昼間」午前8時～午後10時まで",[1]Y2020!$F$3,[1]Y2020!$G$3)</f>
        <v>#REF!</v>
      </c>
      <c r="AE29" s="157" t="s">
        <v>121</v>
      </c>
      <c r="AF29" t="e">
        <f>IF('2021年度'!M3="「昼間」午前8時～午後10時まで",[1]Y2021!$F$3,[1]Y2021!$G$3)</f>
        <v>#REF!</v>
      </c>
      <c r="AH29" s="157" t="s">
        <v>121</v>
      </c>
      <c r="AI29" t="e">
        <f>IF('2022年度'!P3="「昼間」午前8時～午後10時まで",[1]Y2022!$F$3,[1]Y2022!$G$3)</f>
        <v>#REF!</v>
      </c>
      <c r="AK29" s="157" t="s">
        <v>121</v>
      </c>
      <c r="AL29" t="e">
        <f>IF('2023年度'!S3="「昼間」午前8時～午後10時まで",[1]Y2023!$F$3,[1]Y2023!$G$3)</f>
        <v>#REF!</v>
      </c>
      <c r="AN29" s="157" t="s">
        <v>121</v>
      </c>
      <c r="AO29" t="e">
        <f>IF('2024年度'!V3="「昼間」午前8時～午後10時まで",[1]Y2024!$F$3,[1]Y2024!$G$3)</f>
        <v>#REF!</v>
      </c>
      <c r="AQ29" s="157" t="s">
        <v>121</v>
      </c>
      <c r="AR29" t="e">
        <f>IF('2025年度'!Y3="「昼間」午前8時～午後10時まで",[1]Y2025!$F$3,[1]Y2025!$G$3)</f>
        <v>#REF!</v>
      </c>
      <c r="AT29" s="157" t="s">
        <v>121</v>
      </c>
      <c r="AU29" t="e">
        <f>IF('2026年度'!AB3="「昼間」午前8時～午後10時まで",[1]Y2026!$F$3,[1]Y2026!$G$3)</f>
        <v>#REF!</v>
      </c>
      <c r="AW29" s="157" t="s">
        <v>121</v>
      </c>
      <c r="AX29" t="e">
        <f>IF('2027年度'!AE3="「昼間」午前8時～午後10時まで",[1]Y2027!$F$3,[1]Y2027!$G$3)</f>
        <v>#REF!</v>
      </c>
      <c r="AZ29" s="157" t="s">
        <v>121</v>
      </c>
      <c r="BA29" t="e">
        <f>IF('2028年度'!AH3="「昼間」午前8時～午後10時まで",[1]Y2028!$F$3,[1]Y2028!$G$3)</f>
        <v>#REF!</v>
      </c>
      <c r="BC29" s="157" t="s">
        <v>121</v>
      </c>
      <c r="BD29" t="e">
        <f>IF('2029年度'!AK3="「昼間」午前8時～午後10時まで",[1]Y2029!$F$3,[1]Y2029!$G$3)</f>
        <v>#REF!</v>
      </c>
      <c r="BF29" s="157" t="s">
        <v>121</v>
      </c>
      <c r="BG29" t="e">
        <f>IF('2030年度'!AN3="「昼間」午前8時～午後10時まで",[1]Y2030!$F$3,[1]Y2030!$G$3)</f>
        <v>#REF!</v>
      </c>
    </row>
  </sheetData>
  <sheetProtection algorithmName="SHA-512" hashValue="c2uMTD26BAhyTCmmY2O3JTt+AiaCkdUXvnEQtyi58zRrwdB6re1B8cEPAK8HvZ8mmWNFA32sS96aZN4qZq6laA==" saltValue="URwHjfnxe/rQG08HCdLshw==" spinCount="100000" sheet="1" objects="1" scenarios="1"/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V85"/>
  <sheetViews>
    <sheetView zoomScaleNormal="100"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2012</v>
      </c>
      <c r="C3" s="8" t="s">
        <v>36</v>
      </c>
      <c r="D3" s="173" t="str">
        <f>'2011年度'!D3:F3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41000</v>
      </c>
      <c r="E6" s="11">
        <f>DATE(B3,5,1)</f>
        <v>41030</v>
      </c>
      <c r="F6" s="11">
        <f>DATE(B3,6,1)</f>
        <v>41061</v>
      </c>
      <c r="G6" s="11">
        <f>DATE(B3,7,1)</f>
        <v>41091</v>
      </c>
      <c r="H6" s="11">
        <f>DATE(B3,8,1)</f>
        <v>41122</v>
      </c>
      <c r="I6" s="11">
        <f>DATE(B3,9,1)</f>
        <v>41153</v>
      </c>
      <c r="J6" s="11">
        <f>DATE(B3,10,1)</f>
        <v>41183</v>
      </c>
      <c r="K6" s="11">
        <f>DATE(B3,11,1)</f>
        <v>41214</v>
      </c>
      <c r="L6" s="11">
        <f>DATE(B3,12,1)</f>
        <v>41244</v>
      </c>
      <c r="M6" s="11">
        <f>DATE(B3+1,1,1)</f>
        <v>41275</v>
      </c>
      <c r="N6" s="28">
        <f>DATE(B3+1,2,1)</f>
        <v>41306</v>
      </c>
      <c r="O6" s="11">
        <f>DATE(B3+1,3,1)</f>
        <v>41334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排出2012</f>
        <v>#REF!</v>
      </c>
      <c r="S7" s="71" t="e">
        <f>単位2012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[1]Y2012!$E$4</f>
        <v>#REF!</v>
      </c>
      <c r="S9" s="77" t="e">
        <f>[1]Y2012!$F$4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[1]Y2012!$E$5</f>
        <v>#REF!</v>
      </c>
      <c r="S11" s="77" t="e">
        <f>[1]Y2012!$F$5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[1]Y2012!$E$6</f>
        <v>#REF!</v>
      </c>
      <c r="S13" s="77" t="e">
        <f>[1]Y2012!$F$6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[1]Y2012!$E$7</f>
        <v>#REF!</v>
      </c>
      <c r="S15" s="77" t="e">
        <f>[1]Y2012!$F$7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[1]Y2012!$E$8</f>
        <v>#REF!</v>
      </c>
      <c r="S17" s="77" t="e">
        <f>[1]Y2012!$F$8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[1]Y2012!$E$9</f>
        <v>#REF!</v>
      </c>
      <c r="S19" s="77" t="e">
        <f>[1]Y2012!$F$9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[1]Y2012!$E$10</f>
        <v>#REF!</v>
      </c>
      <c r="S21" s="77" t="e">
        <f>[1]Y2012!$F$10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3.5" customHeight="1" x14ac:dyDescent="0.5">
      <c r="E83" s="5"/>
    </row>
    <row r="84" spans="5:5" ht="13.5" customHeight="1" x14ac:dyDescent="0.5">
      <c r="E84" s="5"/>
    </row>
    <row r="85" spans="5:5" ht="13.5" customHeight="1" x14ac:dyDescent="0.5">
      <c r="E85" s="5"/>
    </row>
  </sheetData>
  <sheetProtection algorithmName="SHA-512" hashValue="X6c31zllIgqdihNWAW4adXoTY/FlVBndM82Y7nVEOtoyAfPwwLpg41T3C166Yc9Aa+oDJH2FKy3CMGMR4hQWhA==" saltValue="zmFNFsJVS9OgJM3qVqj2aA==" spinCount="100000" sheet="1" objects="1" scenarios="1"/>
  <mergeCells count="24">
    <mergeCell ref="C40:F40"/>
    <mergeCell ref="D3:F3"/>
    <mergeCell ref="J3:L3"/>
    <mergeCell ref="D4:F4"/>
    <mergeCell ref="B7:B8"/>
    <mergeCell ref="J4:L4"/>
    <mergeCell ref="B9:B10"/>
    <mergeCell ref="B11:B12"/>
    <mergeCell ref="B13:B14"/>
    <mergeCell ref="B15:B16"/>
    <mergeCell ref="B17:B18"/>
    <mergeCell ref="B34:C34"/>
    <mergeCell ref="B35:C35"/>
    <mergeCell ref="B36:C36"/>
    <mergeCell ref="B19:B20"/>
    <mergeCell ref="B21:B22"/>
    <mergeCell ref="B30:C30"/>
    <mergeCell ref="B31:C31"/>
    <mergeCell ref="B32:C32"/>
    <mergeCell ref="B24:C24"/>
    <mergeCell ref="B25:C25"/>
    <mergeCell ref="B26:C26"/>
    <mergeCell ref="B28:C28"/>
    <mergeCell ref="B29:C29"/>
  </mergeCells>
  <phoneticPr fontId="1"/>
  <conditionalFormatting sqref="D7:D22">
    <cfRule type="expression" dxfId="911" priority="35">
      <formula>(SUM($D$7:$D$22))=0</formula>
    </cfRule>
  </conditionalFormatting>
  <conditionalFormatting sqref="D28:D31">
    <cfRule type="expression" dxfId="910" priority="17">
      <formula>$D$32=0</formula>
    </cfRule>
  </conditionalFormatting>
  <conditionalFormatting sqref="D34:D36">
    <cfRule type="expression" dxfId="909" priority="14">
      <formula>(SUM($D$34:$D$36)=0)</formula>
    </cfRule>
  </conditionalFormatting>
  <conditionalFormatting sqref="D28:M31">
    <cfRule type="expression" dxfId="908" priority="28">
      <formula>AND(D27&lt;&gt;"",D28="")</formula>
    </cfRule>
    <cfRule type="expression" dxfId="907" priority="27">
      <formula>D28&lt;&gt;""</formula>
    </cfRule>
  </conditionalFormatting>
  <conditionalFormatting sqref="D7:O22">
    <cfRule type="expression" dxfId="906" priority="48">
      <formula>AND(D6&lt;&gt;"",D7="")</formula>
    </cfRule>
    <cfRule type="expression" dxfId="905" priority="47">
      <formula>D7&lt;&gt;""</formula>
    </cfRule>
  </conditionalFormatting>
  <conditionalFormatting sqref="D34:O36">
    <cfRule type="expression" dxfId="904" priority="15">
      <formula>D34&lt;&gt;""</formula>
    </cfRule>
    <cfRule type="expression" dxfId="903" priority="16">
      <formula>AND(D33&lt;&gt;"",D34="")</formula>
    </cfRule>
  </conditionalFormatting>
  <conditionalFormatting sqref="E7:E22">
    <cfRule type="expression" dxfId="902" priority="36">
      <formula>(SUM($E$7:$E$22))=0</formula>
    </cfRule>
  </conditionalFormatting>
  <conditionalFormatting sqref="E28:E31">
    <cfRule type="expression" dxfId="901" priority="18">
      <formula>$E$32=0</formula>
    </cfRule>
  </conditionalFormatting>
  <conditionalFormatting sqref="E34:E36">
    <cfRule type="expression" dxfId="900" priority="13">
      <formula>(SUM($E$34:$E$36)=0)</formula>
    </cfRule>
  </conditionalFormatting>
  <conditionalFormatting sqref="F7:F22">
    <cfRule type="expression" dxfId="899" priority="37">
      <formula>(SUM($F$7:$F$22))=0</formula>
    </cfRule>
  </conditionalFormatting>
  <conditionalFormatting sqref="F28:F31">
    <cfRule type="expression" dxfId="898" priority="19">
      <formula>$F$32=0</formula>
    </cfRule>
  </conditionalFormatting>
  <conditionalFormatting sqref="F34:F36">
    <cfRule type="expression" dxfId="897" priority="12">
      <formula>(SUM($F$34:$F$36)=0)</formula>
    </cfRule>
  </conditionalFormatting>
  <conditionalFormatting sqref="G7:G22">
    <cfRule type="expression" dxfId="896" priority="38">
      <formula>(SUM($G$7:$G$22))=0</formula>
    </cfRule>
  </conditionalFormatting>
  <conditionalFormatting sqref="G28:G31">
    <cfRule type="expression" dxfId="895" priority="20">
      <formula>$G$32=0</formula>
    </cfRule>
  </conditionalFormatting>
  <conditionalFormatting sqref="G34:G36">
    <cfRule type="expression" dxfId="894" priority="11">
      <formula>(SUM($G$34:$G$36)=0)</formula>
    </cfRule>
  </conditionalFormatting>
  <conditionalFormatting sqref="H4">
    <cfRule type="expression" dxfId="893" priority="2">
      <formula>$H$3&lt;&gt;"その他"</formula>
    </cfRule>
  </conditionalFormatting>
  <conditionalFormatting sqref="H7:H22">
    <cfRule type="expression" dxfId="892" priority="39">
      <formula>(SUM($H$7:$H$22))=0</formula>
    </cfRule>
  </conditionalFormatting>
  <conditionalFormatting sqref="H28:H31">
    <cfRule type="expression" dxfId="891" priority="21">
      <formula>$H$32=0</formula>
    </cfRule>
  </conditionalFormatting>
  <conditionalFormatting sqref="H34:H36">
    <cfRule type="expression" dxfId="890" priority="10">
      <formula>(SUM($H$34:$H$36)=0)</formula>
    </cfRule>
  </conditionalFormatting>
  <conditionalFormatting sqref="I7:I22">
    <cfRule type="expression" dxfId="889" priority="40">
      <formula>(SUM($I$7:$I$22))=0</formula>
    </cfRule>
  </conditionalFormatting>
  <conditionalFormatting sqref="I28:I31">
    <cfRule type="expression" dxfId="888" priority="22">
      <formula>$I$32=0</formula>
    </cfRule>
  </conditionalFormatting>
  <conditionalFormatting sqref="I34:I36">
    <cfRule type="expression" dxfId="887" priority="9">
      <formula>(SUM($I$34:$I$36)=0)</formula>
    </cfRule>
  </conditionalFormatting>
  <conditionalFormatting sqref="J7:J22">
    <cfRule type="expression" dxfId="886" priority="41">
      <formula>(SUM($J$7:$J$22))=0</formula>
    </cfRule>
  </conditionalFormatting>
  <conditionalFormatting sqref="J28:J31">
    <cfRule type="expression" dxfId="885" priority="23">
      <formula>$J$32=0</formula>
    </cfRule>
  </conditionalFormatting>
  <conditionalFormatting sqref="J34:J36">
    <cfRule type="expression" dxfId="884" priority="8">
      <formula>(SUM($J$34:$J$36)=0)</formula>
    </cfRule>
  </conditionalFormatting>
  <conditionalFormatting sqref="J4:L4">
    <cfRule type="expression" dxfId="883" priority="1">
      <formula>$J$3&lt;&gt;"その他"</formula>
    </cfRule>
  </conditionalFormatting>
  <conditionalFormatting sqref="K7:K22">
    <cfRule type="expression" dxfId="882" priority="42">
      <formula>(SUM($K$7:$K$22))=0</formula>
    </cfRule>
  </conditionalFormatting>
  <conditionalFormatting sqref="K28:K31">
    <cfRule type="expression" dxfId="881" priority="24">
      <formula>$K$32=0</formula>
    </cfRule>
  </conditionalFormatting>
  <conditionalFormatting sqref="K34:K36">
    <cfRule type="expression" dxfId="880" priority="7">
      <formula>(SUM($K$34:$K$36)=0)</formula>
    </cfRule>
  </conditionalFormatting>
  <conditionalFormatting sqref="L7:L22">
    <cfRule type="expression" dxfId="879" priority="43">
      <formula>(SUM($L$7:$L$22))=0</formula>
    </cfRule>
  </conditionalFormatting>
  <conditionalFormatting sqref="L28:L31">
    <cfRule type="expression" dxfId="878" priority="25">
      <formula>$L$32=0</formula>
    </cfRule>
  </conditionalFormatting>
  <conditionalFormatting sqref="L34:L36">
    <cfRule type="expression" dxfId="877" priority="6">
      <formula>(SUM($L$34:$L$36)=0)</formula>
    </cfRule>
  </conditionalFormatting>
  <conditionalFormatting sqref="M7:M22">
    <cfRule type="expression" dxfId="876" priority="44">
      <formula>(SUM($M$7:$M$22))=0</formula>
    </cfRule>
  </conditionalFormatting>
  <conditionalFormatting sqref="M28:M31">
    <cfRule type="expression" dxfId="875" priority="26">
      <formula>$M$32=0</formula>
    </cfRule>
  </conditionalFormatting>
  <conditionalFormatting sqref="M34:M36">
    <cfRule type="expression" dxfId="874" priority="5">
      <formula>(SUM($M$34:$M$36)=0)</formula>
    </cfRule>
  </conditionalFormatting>
  <conditionalFormatting sqref="N7:N22">
    <cfRule type="expression" dxfId="873" priority="45">
      <formula>(SUM($N$7:$N$22))=0</formula>
    </cfRule>
  </conditionalFormatting>
  <conditionalFormatting sqref="N28:N31">
    <cfRule type="expression" dxfId="872" priority="30">
      <formula>N28&lt;&gt;""</formula>
    </cfRule>
    <cfRule type="expression" dxfId="871" priority="31">
      <formula>AND(N27&lt;&gt;"",N28="")</formula>
    </cfRule>
    <cfRule type="expression" dxfId="870" priority="29">
      <formula>$N$32=0</formula>
    </cfRule>
  </conditionalFormatting>
  <conditionalFormatting sqref="N34:N36">
    <cfRule type="expression" dxfId="869" priority="4">
      <formula>(SUM($N$34:$N$36)=0)</formula>
    </cfRule>
  </conditionalFormatting>
  <conditionalFormatting sqref="O7:O22">
    <cfRule type="expression" dxfId="868" priority="46">
      <formula>(SUM($O$7:$O$22))=0</formula>
    </cfRule>
  </conditionalFormatting>
  <conditionalFormatting sqref="O28:O31">
    <cfRule type="expression" dxfId="867" priority="32">
      <formula>$O$32=0</formula>
    </cfRule>
    <cfRule type="expression" dxfId="866" priority="33">
      <formula>O28&lt;&gt;""</formula>
    </cfRule>
    <cfRule type="expression" dxfId="865" priority="34">
      <formula>AND(O27&lt;&gt;"",O28="")</formula>
    </cfRule>
  </conditionalFormatting>
  <conditionalFormatting sqref="O34:O36">
    <cfRule type="expression" dxfId="864" priority="3">
      <formula>(SUM($O$34:$O$36)=0)</formula>
    </cfRule>
  </conditionalFormatting>
  <dataValidations count="5">
    <dataValidation type="list" allowBlank="1" showInputMessage="1" showErrorMessage="1" sqref="J3:L3" xr:uid="{00000000-0002-0000-02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200-000002000000}">
      <formula1>"北海道電力,東北電力,東京電力,中部電力,北陸電力,関西電力,中国電力,四国電力,九州電力,沖縄電力,その他"</formula1>
    </dataValidation>
    <dataValidation type="decimal" operator="greaterThan" allowBlank="1" showInputMessage="1" showErrorMessage="1" sqref="J4:L4" xr:uid="{00000000-0002-0000-0200-000003000000}">
      <formula1>AND(J3="その他",ISNUMBER(J4))</formula1>
    </dataValidation>
    <dataValidation type="custom" operator="greaterThan" allowBlank="1" showInputMessage="1" showErrorMessage="1" sqref="H4" xr:uid="{00000000-0002-0000-0200-000004000000}">
      <formula1>AND(H3="その他",ISNUMBER(H4))</formula1>
    </dataValidation>
    <dataValidation type="list" allowBlank="1" showInputMessage="1" showErrorMessage="1" sqref="D4:F4" xr:uid="{A44D976E-64B9-8247-A9DB-EAF8AD4A2F38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200-000000000000}"/>
  </hyperlinks>
  <pageMargins left="0.19" right="0.17000000000000004" top="0.33" bottom="0.75000000000000011" header="0.17000000000000004" footer="0.51"/>
  <pageSetup paperSize="8" scale="71" orientation="portrait" horizontalDpi="300" verticalDpi="0"/>
  <rowBreaks count="1" manualBreakCount="1">
    <brk id="79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664062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2013</v>
      </c>
      <c r="C3" s="8" t="s">
        <v>36</v>
      </c>
      <c r="D3" s="173" t="str">
        <f>'2012年度'!D3:F3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41365</v>
      </c>
      <c r="E6" s="11">
        <f>DATE(B3,5,1)</f>
        <v>41395</v>
      </c>
      <c r="F6" s="11">
        <f>DATE(B3,6,1)</f>
        <v>41426</v>
      </c>
      <c r="G6" s="11">
        <f>DATE(B3,7,1)</f>
        <v>41456</v>
      </c>
      <c r="H6" s="11">
        <f>DATE(B3,8,1)</f>
        <v>41487</v>
      </c>
      <c r="I6" s="11">
        <f>DATE(B3,9,1)</f>
        <v>41518</v>
      </c>
      <c r="J6" s="11">
        <f>DATE(B3,10,1)</f>
        <v>41548</v>
      </c>
      <c r="K6" s="11">
        <f>DATE(B3,11,1)</f>
        <v>41579</v>
      </c>
      <c r="L6" s="11">
        <f>DATE(B3,12,1)</f>
        <v>41609</v>
      </c>
      <c r="M6" s="11">
        <f>DATE(B3+1,1,1)</f>
        <v>41640</v>
      </c>
      <c r="N6" s="28">
        <f>DATE(B3+1,2,1)</f>
        <v>41671</v>
      </c>
      <c r="O6" s="11">
        <f>DATE(B3+1,3,1)</f>
        <v>41699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排出2013</f>
        <v>#REF!</v>
      </c>
      <c r="S7" s="71" t="e">
        <f>単位2013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126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[1]Y2013!$E$4</f>
        <v>#REF!</v>
      </c>
      <c r="S9" s="77" t="e">
        <f>[1]Y2013!$F$4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[1]Y2013!$E$5</f>
        <v>#REF!</v>
      </c>
      <c r="S11" s="77" t="e">
        <f>[1]Y2013!$F$5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[1]Y2013!$E$6</f>
        <v>#REF!</v>
      </c>
      <c r="S13" s="77" t="e">
        <f>[1]Y2013!$F$6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[1]Y2013!$E$7</f>
        <v>#REF!</v>
      </c>
      <c r="S15" s="77" t="e">
        <f>[1]Y2013!$F$7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[1]Y2013!$E$8</f>
        <v>#REF!</v>
      </c>
      <c r="S17" s="77" t="e">
        <f>[1]Y2013!$F$8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[1]Y2013!$E$9</f>
        <v>#REF!</v>
      </c>
      <c r="S19" s="77" t="e">
        <f>[1]Y2013!$F$9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[1]Y2013!$E$10</f>
        <v>#REF!</v>
      </c>
      <c r="S21" s="77" t="e">
        <f>[1]Y2013!$F$10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3.5" customHeight="1" x14ac:dyDescent="0.5">
      <c r="E83" s="5"/>
    </row>
    <row r="84" spans="5:5" ht="13.5" customHeight="1" x14ac:dyDescent="0.5">
      <c r="E84" s="5"/>
    </row>
    <row r="85" spans="5:5" ht="13.5" customHeight="1" x14ac:dyDescent="0.5">
      <c r="E85" s="5"/>
    </row>
  </sheetData>
  <sheetProtection algorithmName="SHA-512" hashValue="0itmcuASDYNiUes7gYWqekOqtEl0696BE+dwNI6wWw+f6/x46WH9mazMu+ZqOTUR81o7Ck94xOWZHX1SC+x9Aw==" saltValue="Z2THY/nk/LqkmvqB0btQRg==" spinCount="100000" sheet="1" objects="1" scenarios="1"/>
  <mergeCells count="24">
    <mergeCell ref="C40:F40"/>
    <mergeCell ref="D3:F3"/>
    <mergeCell ref="J3:L3"/>
    <mergeCell ref="D4:F4"/>
    <mergeCell ref="B7:B8"/>
    <mergeCell ref="J4:L4"/>
    <mergeCell ref="B9:B10"/>
    <mergeCell ref="B11:B12"/>
    <mergeCell ref="B13:B14"/>
    <mergeCell ref="B15:B16"/>
    <mergeCell ref="B17:B18"/>
    <mergeCell ref="B34:C34"/>
    <mergeCell ref="B35:C35"/>
    <mergeCell ref="B36:C36"/>
    <mergeCell ref="B19:B20"/>
    <mergeCell ref="B21:B22"/>
    <mergeCell ref="B30:C30"/>
    <mergeCell ref="B31:C31"/>
    <mergeCell ref="B32:C32"/>
    <mergeCell ref="B24:C24"/>
    <mergeCell ref="B25:C25"/>
    <mergeCell ref="B26:C26"/>
    <mergeCell ref="B28:C28"/>
    <mergeCell ref="B29:C29"/>
  </mergeCells>
  <phoneticPr fontId="1"/>
  <conditionalFormatting sqref="D7:D22">
    <cfRule type="expression" dxfId="863" priority="35">
      <formula>(SUM($D$7:$D$22))=0</formula>
    </cfRule>
  </conditionalFormatting>
  <conditionalFormatting sqref="D28:D31">
    <cfRule type="expression" dxfId="862" priority="17">
      <formula>$D$32=0</formula>
    </cfRule>
  </conditionalFormatting>
  <conditionalFormatting sqref="D34:D36">
    <cfRule type="expression" dxfId="861" priority="14">
      <formula>(SUM($D$34:$D$36)=0)</formula>
    </cfRule>
  </conditionalFormatting>
  <conditionalFormatting sqref="D28:M31">
    <cfRule type="expression" dxfId="860" priority="28">
      <formula>AND(D27&lt;&gt;"",D28="")</formula>
    </cfRule>
    <cfRule type="expression" dxfId="859" priority="27">
      <formula>D28&lt;&gt;""</formula>
    </cfRule>
  </conditionalFormatting>
  <conditionalFormatting sqref="D7:O22">
    <cfRule type="expression" dxfId="858" priority="48">
      <formula>AND(D6&lt;&gt;"",D7="")</formula>
    </cfRule>
    <cfRule type="expression" dxfId="857" priority="47">
      <formula>D7&lt;&gt;""</formula>
    </cfRule>
  </conditionalFormatting>
  <conditionalFormatting sqref="D34:O36">
    <cfRule type="expression" dxfId="856" priority="15">
      <formula>D34&lt;&gt;""</formula>
    </cfRule>
    <cfRule type="expression" dxfId="855" priority="16">
      <formula>AND(D33&lt;&gt;"",D34="")</formula>
    </cfRule>
  </conditionalFormatting>
  <conditionalFormatting sqref="E7:E22">
    <cfRule type="expression" dxfId="854" priority="36">
      <formula>(SUM($E$7:$E$22))=0</formula>
    </cfRule>
  </conditionalFormatting>
  <conditionalFormatting sqref="E28:E31">
    <cfRule type="expression" dxfId="853" priority="18">
      <formula>$E$32=0</formula>
    </cfRule>
  </conditionalFormatting>
  <conditionalFormatting sqref="E34:E36">
    <cfRule type="expression" dxfId="852" priority="13">
      <formula>(SUM($E$34:$E$36)=0)</formula>
    </cfRule>
  </conditionalFormatting>
  <conditionalFormatting sqref="F7:F22">
    <cfRule type="expression" dxfId="851" priority="37">
      <formula>(SUM($F$7:$F$22))=0</formula>
    </cfRule>
  </conditionalFormatting>
  <conditionalFormatting sqref="F28:F31">
    <cfRule type="expression" dxfId="850" priority="19">
      <formula>$F$32=0</formula>
    </cfRule>
  </conditionalFormatting>
  <conditionalFormatting sqref="F34:F36">
    <cfRule type="expression" dxfId="849" priority="12">
      <formula>(SUM($F$34:$F$36)=0)</formula>
    </cfRule>
  </conditionalFormatting>
  <conditionalFormatting sqref="G7:G22">
    <cfRule type="expression" dxfId="848" priority="38">
      <formula>(SUM($G$7:$G$22))=0</formula>
    </cfRule>
  </conditionalFormatting>
  <conditionalFormatting sqref="G28:G31">
    <cfRule type="expression" dxfId="847" priority="20">
      <formula>$G$32=0</formula>
    </cfRule>
  </conditionalFormatting>
  <conditionalFormatting sqref="G34:G36">
    <cfRule type="expression" dxfId="846" priority="11">
      <formula>(SUM($G$34:$G$36)=0)</formula>
    </cfRule>
  </conditionalFormatting>
  <conditionalFormatting sqref="H4">
    <cfRule type="expression" dxfId="845" priority="2">
      <formula>$H$3&lt;&gt;"その他"</formula>
    </cfRule>
  </conditionalFormatting>
  <conditionalFormatting sqref="H7:H22">
    <cfRule type="expression" dxfId="844" priority="39">
      <formula>(SUM($H$7:$H$22))=0</formula>
    </cfRule>
  </conditionalFormatting>
  <conditionalFormatting sqref="H28:H31">
    <cfRule type="expression" dxfId="843" priority="21">
      <formula>$H$32=0</formula>
    </cfRule>
  </conditionalFormatting>
  <conditionalFormatting sqref="H34:H36">
    <cfRule type="expression" dxfId="842" priority="10">
      <formula>(SUM($H$34:$H$36)=0)</formula>
    </cfRule>
  </conditionalFormatting>
  <conditionalFormatting sqref="I7:I22">
    <cfRule type="expression" dxfId="841" priority="40">
      <formula>(SUM($I$7:$I$22))=0</formula>
    </cfRule>
  </conditionalFormatting>
  <conditionalFormatting sqref="I28:I31">
    <cfRule type="expression" dxfId="840" priority="22">
      <formula>$I$32=0</formula>
    </cfRule>
  </conditionalFormatting>
  <conditionalFormatting sqref="I34:I36">
    <cfRule type="expression" dxfId="839" priority="9">
      <formula>(SUM($I$34:$I$36)=0)</formula>
    </cfRule>
  </conditionalFormatting>
  <conditionalFormatting sqref="J7:J22">
    <cfRule type="expression" dxfId="838" priority="41">
      <formula>(SUM($J$7:$J$22))=0</formula>
    </cfRule>
  </conditionalFormatting>
  <conditionalFormatting sqref="J28:J31">
    <cfRule type="expression" dxfId="837" priority="23">
      <formula>$J$32=0</formula>
    </cfRule>
  </conditionalFormatting>
  <conditionalFormatting sqref="J34:J36">
    <cfRule type="expression" dxfId="836" priority="8">
      <formula>(SUM($J$34:$J$36)=0)</formula>
    </cfRule>
  </conditionalFormatting>
  <conditionalFormatting sqref="J4:L4">
    <cfRule type="expression" dxfId="835" priority="1">
      <formula>$J$3&lt;&gt;"その他"</formula>
    </cfRule>
  </conditionalFormatting>
  <conditionalFormatting sqref="K7:K22">
    <cfRule type="expression" dxfId="834" priority="42">
      <formula>(SUM($K$7:$K$22))=0</formula>
    </cfRule>
  </conditionalFormatting>
  <conditionalFormatting sqref="K28:K31">
    <cfRule type="expression" dxfId="833" priority="24">
      <formula>$K$32=0</formula>
    </cfRule>
  </conditionalFormatting>
  <conditionalFormatting sqref="K34:K36">
    <cfRule type="expression" dxfId="832" priority="7">
      <formula>(SUM($K$34:$K$36)=0)</formula>
    </cfRule>
  </conditionalFormatting>
  <conditionalFormatting sqref="L7:L22">
    <cfRule type="expression" dxfId="831" priority="43">
      <formula>(SUM($L$7:$L$22))=0</formula>
    </cfRule>
  </conditionalFormatting>
  <conditionalFormatting sqref="L28:L31">
    <cfRule type="expression" dxfId="830" priority="25">
      <formula>$L$32=0</formula>
    </cfRule>
  </conditionalFormatting>
  <conditionalFormatting sqref="L34:L36">
    <cfRule type="expression" dxfId="829" priority="6">
      <formula>(SUM($L$34:$L$36)=0)</formula>
    </cfRule>
  </conditionalFormatting>
  <conditionalFormatting sqref="M7:M22">
    <cfRule type="expression" dxfId="828" priority="44">
      <formula>(SUM($M$7:$M$22))=0</formula>
    </cfRule>
  </conditionalFormatting>
  <conditionalFormatting sqref="M28:M31">
    <cfRule type="expression" dxfId="827" priority="26">
      <formula>$M$32=0</formula>
    </cfRule>
  </conditionalFormatting>
  <conditionalFormatting sqref="M34:M36">
    <cfRule type="expression" dxfId="826" priority="5">
      <formula>(SUM($M$34:$M$36)=0)</formula>
    </cfRule>
  </conditionalFormatting>
  <conditionalFormatting sqref="N7:N22">
    <cfRule type="expression" dxfId="825" priority="45">
      <formula>(SUM($N$7:$N$22))=0</formula>
    </cfRule>
  </conditionalFormatting>
  <conditionalFormatting sqref="N28:N31">
    <cfRule type="expression" dxfId="824" priority="30">
      <formula>N28&lt;&gt;""</formula>
    </cfRule>
    <cfRule type="expression" dxfId="823" priority="31">
      <formula>AND(N27&lt;&gt;"",N28="")</formula>
    </cfRule>
    <cfRule type="expression" dxfId="822" priority="29">
      <formula>$N$32=0</formula>
    </cfRule>
  </conditionalFormatting>
  <conditionalFormatting sqref="N34:N36">
    <cfRule type="expression" dxfId="821" priority="4">
      <formula>(SUM($N$34:$N$36)=0)</formula>
    </cfRule>
  </conditionalFormatting>
  <conditionalFormatting sqref="O7:O22">
    <cfRule type="expression" dxfId="820" priority="46">
      <formula>(SUM($O$7:$O$22))=0</formula>
    </cfRule>
  </conditionalFormatting>
  <conditionalFormatting sqref="O28:O31">
    <cfRule type="expression" dxfId="819" priority="32">
      <formula>$O$32=0</formula>
    </cfRule>
    <cfRule type="expression" dxfId="818" priority="33">
      <formula>O28&lt;&gt;""</formula>
    </cfRule>
    <cfRule type="expression" dxfId="817" priority="34">
      <formula>AND(O27&lt;&gt;"",O28="")</formula>
    </cfRule>
  </conditionalFormatting>
  <conditionalFormatting sqref="O34:O36">
    <cfRule type="expression" dxfId="816" priority="3">
      <formula>(SUM($O$34:$O$36)=0)</formula>
    </cfRule>
  </conditionalFormatting>
  <dataValidations count="4">
    <dataValidation type="list" allowBlank="1" showInputMessage="1" showErrorMessage="1" sqref="J3:L3" xr:uid="{00000000-0002-0000-03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3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00000000-0002-0000-0300-000003000000}">
      <formula1>AND(H3="その他",ISNUMBER(H4))</formula1>
    </dataValidation>
    <dataValidation type="list" allowBlank="1" showInputMessage="1" showErrorMessage="1" sqref="D4:F4" xr:uid="{54317069-B2B7-8E47-B53A-027A3392DEED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300-000000000000}"/>
  </hyperlinks>
  <pageMargins left="0.19" right="0.17000000000000004" top="0.33" bottom="0.75000000000000011" header="0.17000000000000004" footer="0.51"/>
  <pageSetup paperSize="8" scale="71" orientation="portrait" horizontalDpi="300" verticalDpi="0"/>
  <rowBreaks count="1" manualBreakCount="1">
    <brk id="78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2:V85"/>
  <sheetViews>
    <sheetView topLeftCell="A19"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1093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2014</v>
      </c>
      <c r="C3" s="8" t="s">
        <v>36</v>
      </c>
      <c r="D3" s="173" t="str">
        <f>'2013年度'!D3:F3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41730</v>
      </c>
      <c r="E6" s="11">
        <f>DATE(B3,5,1)</f>
        <v>41760</v>
      </c>
      <c r="F6" s="11">
        <f>DATE(B3,6,1)</f>
        <v>41791</v>
      </c>
      <c r="G6" s="11">
        <f>DATE(B3,7,1)</f>
        <v>41821</v>
      </c>
      <c r="H6" s="11">
        <f>DATE(B3,8,1)</f>
        <v>41852</v>
      </c>
      <c r="I6" s="11">
        <f>DATE(B3,9,1)</f>
        <v>41883</v>
      </c>
      <c r="J6" s="11">
        <f>DATE(B3,10,1)</f>
        <v>41913</v>
      </c>
      <c r="K6" s="11">
        <f>DATE(B3,11,1)</f>
        <v>41944</v>
      </c>
      <c r="L6" s="11">
        <f>DATE(B3,12,1)</f>
        <v>41974</v>
      </c>
      <c r="M6" s="11">
        <f>DATE(B3+1,1,1)</f>
        <v>42005</v>
      </c>
      <c r="N6" s="28">
        <f>DATE(B3+1,2,1)</f>
        <v>42036</v>
      </c>
      <c r="O6" s="11">
        <f>DATE(B3+1,3,1)</f>
        <v>42064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排出2014</f>
        <v>#REF!</v>
      </c>
      <c r="S7" s="71" t="e">
        <f>単位2014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[1]Y2014!$E$4</f>
        <v>#REF!</v>
      </c>
      <c r="S9" s="77" t="e">
        <f>[1]Y2014!$F$4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[1]Y2014!$E$5</f>
        <v>#REF!</v>
      </c>
      <c r="S11" s="77" t="e">
        <f>[1]Y2014!$F$5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[1]Y2014!$E$6</f>
        <v>#REF!</v>
      </c>
      <c r="S13" s="77" t="e">
        <f>[1]Y2014!$F$6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[1]Y2014!$E$7</f>
        <v>#REF!</v>
      </c>
      <c r="S15" s="77" t="e">
        <f>[1]Y2014!$F$7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[1]Y2014!$E$8</f>
        <v>#REF!</v>
      </c>
      <c r="S17" s="77" t="e">
        <f>[1]Y2014!$F$8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[1]Y2014!$E$9</f>
        <v>#REF!</v>
      </c>
      <c r="S19" s="77" t="e">
        <f>[1]Y2014!$F$9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[1]Y2014!$E$10</f>
        <v>#REF!</v>
      </c>
      <c r="S21" s="77" t="e">
        <f>[1]Y2014!$F$10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3.5" customHeight="1" x14ac:dyDescent="0.5">
      <c r="E83" s="5"/>
    </row>
    <row r="84" spans="5:5" ht="13.5" customHeight="1" x14ac:dyDescent="0.5">
      <c r="E84" s="5"/>
    </row>
    <row r="85" spans="5:5" ht="13.5" customHeight="1" x14ac:dyDescent="0.5">
      <c r="E85" s="5"/>
    </row>
  </sheetData>
  <sheetProtection algorithmName="SHA-512" hashValue="ex+/WFxe+OXc4OKEL5r4oRgy6ej7+V9MHKQ2HQFnzAGsJBOZxA1Vi5Ss1BrWGCLgwbEMWaap7A7V4NkKWOL2yw==" saltValue="OnLhV5aKQKv0TjP0gm3ZPQ==" spinCount="100000" sheet="1" objects="1" scenarios="1"/>
  <mergeCells count="24">
    <mergeCell ref="C40:F40"/>
    <mergeCell ref="D3:F3"/>
    <mergeCell ref="J3:L3"/>
    <mergeCell ref="D4:F4"/>
    <mergeCell ref="B7:B8"/>
    <mergeCell ref="J4:L4"/>
    <mergeCell ref="B9:B10"/>
    <mergeCell ref="B11:B12"/>
    <mergeCell ref="B13:B14"/>
    <mergeCell ref="B15:B16"/>
    <mergeCell ref="B17:B18"/>
    <mergeCell ref="B34:C34"/>
    <mergeCell ref="B35:C35"/>
    <mergeCell ref="B36:C36"/>
    <mergeCell ref="B19:B20"/>
    <mergeCell ref="B21:B22"/>
    <mergeCell ref="B30:C30"/>
    <mergeCell ref="B31:C31"/>
    <mergeCell ref="B32:C32"/>
    <mergeCell ref="B24:C24"/>
    <mergeCell ref="B25:C25"/>
    <mergeCell ref="B26:C26"/>
    <mergeCell ref="B28:C28"/>
    <mergeCell ref="B29:C29"/>
  </mergeCells>
  <phoneticPr fontId="1"/>
  <conditionalFormatting sqref="D7:D22">
    <cfRule type="expression" dxfId="815" priority="35">
      <formula>(SUM($D$7:$D$22))=0</formula>
    </cfRule>
  </conditionalFormatting>
  <conditionalFormatting sqref="D28:D31">
    <cfRule type="expression" dxfId="814" priority="17">
      <formula>$D$32=0</formula>
    </cfRule>
  </conditionalFormatting>
  <conditionalFormatting sqref="D34:D36">
    <cfRule type="expression" dxfId="813" priority="14">
      <formula>(SUM($D$34:$D$36)=0)</formula>
    </cfRule>
  </conditionalFormatting>
  <conditionalFormatting sqref="D28:M31">
    <cfRule type="expression" dxfId="812" priority="28">
      <formula>AND(D27&lt;&gt;"",D28="")</formula>
    </cfRule>
    <cfRule type="expression" dxfId="811" priority="27">
      <formula>D28&lt;&gt;""</formula>
    </cfRule>
  </conditionalFormatting>
  <conditionalFormatting sqref="D7:O22">
    <cfRule type="expression" dxfId="810" priority="48">
      <formula>AND(D6&lt;&gt;"",D7="")</formula>
    </cfRule>
    <cfRule type="expression" dxfId="809" priority="47">
      <formula>D7&lt;&gt;""</formula>
    </cfRule>
  </conditionalFormatting>
  <conditionalFormatting sqref="D34:O36">
    <cfRule type="expression" dxfId="808" priority="15">
      <formula>D34&lt;&gt;""</formula>
    </cfRule>
    <cfRule type="expression" dxfId="807" priority="16">
      <formula>AND(D33&lt;&gt;"",D34="")</formula>
    </cfRule>
  </conditionalFormatting>
  <conditionalFormatting sqref="E7:E22">
    <cfRule type="expression" dxfId="806" priority="36">
      <formula>(SUM($E$7:$E$22))=0</formula>
    </cfRule>
  </conditionalFormatting>
  <conditionalFormatting sqref="E28:E31">
    <cfRule type="expression" dxfId="805" priority="18">
      <formula>$E$32=0</formula>
    </cfRule>
  </conditionalFormatting>
  <conditionalFormatting sqref="E34:E36">
    <cfRule type="expression" dxfId="804" priority="13">
      <formula>(SUM($E$34:$E$36)=0)</formula>
    </cfRule>
  </conditionalFormatting>
  <conditionalFormatting sqref="F7:F22">
    <cfRule type="expression" dxfId="803" priority="37">
      <formula>(SUM($F$7:$F$22))=0</formula>
    </cfRule>
  </conditionalFormatting>
  <conditionalFormatting sqref="F28:F31">
    <cfRule type="expression" dxfId="802" priority="19">
      <formula>$F$32=0</formula>
    </cfRule>
  </conditionalFormatting>
  <conditionalFormatting sqref="F34:F36">
    <cfRule type="expression" dxfId="801" priority="12">
      <formula>(SUM($F$34:$F$36)=0)</formula>
    </cfRule>
  </conditionalFormatting>
  <conditionalFormatting sqref="G7:G22">
    <cfRule type="expression" dxfId="800" priority="38">
      <formula>(SUM($G$7:$G$22))=0</formula>
    </cfRule>
  </conditionalFormatting>
  <conditionalFormatting sqref="G28:G31">
    <cfRule type="expression" dxfId="799" priority="20">
      <formula>$G$32=0</formula>
    </cfRule>
  </conditionalFormatting>
  <conditionalFormatting sqref="G34:G36">
    <cfRule type="expression" dxfId="798" priority="11">
      <formula>(SUM($G$34:$G$36)=0)</formula>
    </cfRule>
  </conditionalFormatting>
  <conditionalFormatting sqref="H4">
    <cfRule type="expression" dxfId="797" priority="2">
      <formula>$H$3&lt;&gt;"その他"</formula>
    </cfRule>
  </conditionalFormatting>
  <conditionalFormatting sqref="H7:H22">
    <cfRule type="expression" dxfId="796" priority="39">
      <formula>(SUM($H$7:$H$22))=0</formula>
    </cfRule>
  </conditionalFormatting>
  <conditionalFormatting sqref="H28:H31">
    <cfRule type="expression" dxfId="795" priority="21">
      <formula>$H$32=0</formula>
    </cfRule>
  </conditionalFormatting>
  <conditionalFormatting sqref="H34:H36">
    <cfRule type="expression" dxfId="794" priority="10">
      <formula>(SUM($H$34:$H$36)=0)</formula>
    </cfRule>
  </conditionalFormatting>
  <conditionalFormatting sqref="I7:I22">
    <cfRule type="expression" dxfId="793" priority="40">
      <formula>(SUM($I$7:$I$22))=0</formula>
    </cfRule>
  </conditionalFormatting>
  <conditionalFormatting sqref="I28:I31">
    <cfRule type="expression" dxfId="792" priority="22">
      <formula>$I$32=0</formula>
    </cfRule>
  </conditionalFormatting>
  <conditionalFormatting sqref="I34:I36">
    <cfRule type="expression" dxfId="791" priority="9">
      <formula>(SUM($I$34:$I$36)=0)</formula>
    </cfRule>
  </conditionalFormatting>
  <conditionalFormatting sqref="J7:J22">
    <cfRule type="expression" dxfId="790" priority="41">
      <formula>(SUM($J$7:$J$22))=0</formula>
    </cfRule>
  </conditionalFormatting>
  <conditionalFormatting sqref="J28:J31">
    <cfRule type="expression" dxfId="789" priority="23">
      <formula>$J$32=0</formula>
    </cfRule>
  </conditionalFormatting>
  <conditionalFormatting sqref="J34:J36">
    <cfRule type="expression" dxfId="788" priority="8">
      <formula>(SUM($J$34:$J$36)=0)</formula>
    </cfRule>
  </conditionalFormatting>
  <conditionalFormatting sqref="J4:L4">
    <cfRule type="expression" dxfId="787" priority="1">
      <formula>$J$3&lt;&gt;"その他"</formula>
    </cfRule>
  </conditionalFormatting>
  <conditionalFormatting sqref="K7:K22">
    <cfRule type="expression" dxfId="786" priority="42">
      <formula>(SUM($K$7:$K$22))=0</formula>
    </cfRule>
  </conditionalFormatting>
  <conditionalFormatting sqref="K28:K31">
    <cfRule type="expression" dxfId="785" priority="24">
      <formula>$K$32=0</formula>
    </cfRule>
  </conditionalFormatting>
  <conditionalFormatting sqref="K34:K36">
    <cfRule type="expression" dxfId="784" priority="7">
      <formula>(SUM($K$34:$K$36)=0)</formula>
    </cfRule>
  </conditionalFormatting>
  <conditionalFormatting sqref="L7:L22">
    <cfRule type="expression" dxfId="783" priority="43">
      <formula>(SUM($L$7:$L$22))=0</formula>
    </cfRule>
  </conditionalFormatting>
  <conditionalFormatting sqref="L28:L31">
    <cfRule type="expression" dxfId="782" priority="25">
      <formula>$L$32=0</formula>
    </cfRule>
  </conditionalFormatting>
  <conditionalFormatting sqref="L34:L36">
    <cfRule type="expression" dxfId="781" priority="6">
      <formula>(SUM($L$34:$L$36)=0)</formula>
    </cfRule>
  </conditionalFormatting>
  <conditionalFormatting sqref="M7:M22">
    <cfRule type="expression" dxfId="780" priority="44">
      <formula>(SUM($M$7:$M$22))=0</formula>
    </cfRule>
  </conditionalFormatting>
  <conditionalFormatting sqref="M28:M31">
    <cfRule type="expression" dxfId="779" priority="26">
      <formula>$M$32=0</formula>
    </cfRule>
  </conditionalFormatting>
  <conditionalFormatting sqref="M34:M36">
    <cfRule type="expression" dxfId="778" priority="5">
      <formula>(SUM($M$34:$M$36)=0)</formula>
    </cfRule>
  </conditionalFormatting>
  <conditionalFormatting sqref="N7:N22">
    <cfRule type="expression" dxfId="777" priority="45">
      <formula>(SUM($N$7:$N$22))=0</formula>
    </cfRule>
  </conditionalFormatting>
  <conditionalFormatting sqref="N28:N31">
    <cfRule type="expression" dxfId="776" priority="30">
      <formula>N28&lt;&gt;""</formula>
    </cfRule>
    <cfRule type="expression" dxfId="775" priority="31">
      <formula>AND(N27&lt;&gt;"",N28="")</formula>
    </cfRule>
    <cfRule type="expression" dxfId="774" priority="29">
      <formula>$N$32=0</formula>
    </cfRule>
  </conditionalFormatting>
  <conditionalFormatting sqref="N34:N36">
    <cfRule type="expression" dxfId="773" priority="4">
      <formula>(SUM($N$34:$N$36)=0)</formula>
    </cfRule>
  </conditionalFormatting>
  <conditionalFormatting sqref="O7:O22">
    <cfRule type="expression" dxfId="772" priority="46">
      <formula>(SUM($O$7:$O$22))=0</formula>
    </cfRule>
  </conditionalFormatting>
  <conditionalFormatting sqref="O28:O31">
    <cfRule type="expression" dxfId="771" priority="32">
      <formula>$O$32=0</formula>
    </cfRule>
    <cfRule type="expression" dxfId="770" priority="33">
      <formula>O28&lt;&gt;""</formula>
    </cfRule>
    <cfRule type="expression" dxfId="769" priority="34">
      <formula>AND(O27&lt;&gt;"",O28="")</formula>
    </cfRule>
  </conditionalFormatting>
  <conditionalFormatting sqref="O34:O36">
    <cfRule type="expression" dxfId="768" priority="3">
      <formula>(SUM($O$34:$O$36)=0)</formula>
    </cfRule>
  </conditionalFormatting>
  <dataValidations count="4">
    <dataValidation type="list" allowBlank="1" showInputMessage="1" showErrorMessage="1" sqref="J3:L3" xr:uid="{00000000-0002-0000-04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4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J4:L4 H4" xr:uid="{00000000-0002-0000-0400-000003000000}">
      <formula1>AND(H3="その他",ISNUMBER(H4))</formula1>
    </dataValidation>
    <dataValidation type="list" allowBlank="1" showInputMessage="1" showErrorMessage="1" sqref="D4:F4" xr:uid="{A9356C3F-941A-464E-994A-E13A6A187BCA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400-000000000000}"/>
  </hyperlinks>
  <pageMargins left="0.19" right="0.17000000000000004" top="0.33" bottom="0.75000000000000011" header="0.17000000000000004" footer="0.51"/>
  <pageSetup paperSize="8" scale="71" orientation="portrait" horizontalDpi="300" verticalDpi="0"/>
  <rowBreaks count="1" manualBreakCount="1">
    <brk id="78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3320312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2015</v>
      </c>
      <c r="C3" s="8" t="s">
        <v>36</v>
      </c>
      <c r="D3" s="173" t="str">
        <f>'2014年度'!D3:F3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42095</v>
      </c>
      <c r="E6" s="11">
        <f>DATE(B3,5,1)</f>
        <v>42125</v>
      </c>
      <c r="F6" s="11">
        <f>DATE(B3,6,1)</f>
        <v>42156</v>
      </c>
      <c r="G6" s="11">
        <f>DATE(B3,7,1)</f>
        <v>42186</v>
      </c>
      <c r="H6" s="11">
        <f>DATE(B3,8,1)</f>
        <v>42217</v>
      </c>
      <c r="I6" s="11">
        <f>DATE(B3,9,1)</f>
        <v>42248</v>
      </c>
      <c r="J6" s="11">
        <f>DATE(B3,10,1)</f>
        <v>42278</v>
      </c>
      <c r="K6" s="11">
        <f>DATE(B3,11,1)</f>
        <v>42309</v>
      </c>
      <c r="L6" s="11">
        <f>DATE(B3,12,1)</f>
        <v>42339</v>
      </c>
      <c r="M6" s="11">
        <f>DATE(B3+1,1,1)</f>
        <v>42370</v>
      </c>
      <c r="N6" s="28">
        <f>DATE(B3+1,2,1)</f>
        <v>42401</v>
      </c>
      <c r="O6" s="11">
        <f>DATE(B3+1,3,1)</f>
        <v>42430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排出2015</f>
        <v>#REF!</v>
      </c>
      <c r="S7" s="71" t="e">
        <f>単位2015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[1]Y2015!$E$4</f>
        <v>#REF!</v>
      </c>
      <c r="S9" s="77" t="e">
        <f>[1]Y2015!$F$4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[1]Y2015!$E$5</f>
        <v>#REF!</v>
      </c>
      <c r="S11" s="77" t="e">
        <f>[1]Y2015!$F$5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[1]Y2015!$E$6</f>
        <v>#REF!</v>
      </c>
      <c r="S13" s="77" t="e">
        <f>[1]Y2015!$F$6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[1]Y2015!$E$7</f>
        <v>#REF!</v>
      </c>
      <c r="S15" s="77" t="e">
        <f>[1]Y2015!$F$7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[1]Y2015!$E$8</f>
        <v>#REF!</v>
      </c>
      <c r="S17" s="77" t="e">
        <f>[1]Y2015!$F$8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[1]Y2015!$E$9</f>
        <v>#REF!</v>
      </c>
      <c r="S19" s="77" t="e">
        <f>[1]Y2015!$F$9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[1]Y2015!$E$10</f>
        <v>#REF!</v>
      </c>
      <c r="S21" s="77" t="e">
        <f>[1]Y2015!$F$10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3.5" customHeight="1" x14ac:dyDescent="0.5">
      <c r="E83" s="5"/>
    </row>
    <row r="84" spans="5:5" ht="13.5" customHeight="1" x14ac:dyDescent="0.5">
      <c r="E84" s="5"/>
    </row>
    <row r="85" spans="5:5" ht="13.5" customHeight="1" x14ac:dyDescent="0.5">
      <c r="E85" s="5"/>
    </row>
  </sheetData>
  <sheetProtection algorithmName="SHA-512" hashValue="EDVTvEZIbGr8cxE2XxgDZ/QrA6xwzncdl4mVp3dFljYB5TgtrryaUT7GIVN0DVRXGq52nfHDQXttAUq9srghgg==" saltValue="dZsruZhkw35cQSwpEd9ffg==" spinCount="100000" sheet="1" objects="1" scenarios="1"/>
  <mergeCells count="24">
    <mergeCell ref="C40:F40"/>
    <mergeCell ref="D3:F3"/>
    <mergeCell ref="J3:L3"/>
    <mergeCell ref="D4:F4"/>
    <mergeCell ref="B7:B8"/>
    <mergeCell ref="J4:L4"/>
    <mergeCell ref="B9:B10"/>
    <mergeCell ref="B11:B12"/>
    <mergeCell ref="B13:B14"/>
    <mergeCell ref="B15:B16"/>
    <mergeCell ref="B17:B18"/>
    <mergeCell ref="B34:C34"/>
    <mergeCell ref="B35:C35"/>
    <mergeCell ref="B36:C36"/>
    <mergeCell ref="B19:B20"/>
    <mergeCell ref="B21:B22"/>
    <mergeCell ref="B30:C30"/>
    <mergeCell ref="B31:C31"/>
    <mergeCell ref="B32:C32"/>
    <mergeCell ref="B24:C24"/>
    <mergeCell ref="B25:C25"/>
    <mergeCell ref="B26:C26"/>
    <mergeCell ref="B28:C28"/>
    <mergeCell ref="B29:C29"/>
  </mergeCells>
  <phoneticPr fontId="1"/>
  <conditionalFormatting sqref="D7:D22">
    <cfRule type="expression" dxfId="767" priority="35">
      <formula>(SUM($D$7:$D$22))=0</formula>
    </cfRule>
  </conditionalFormatting>
  <conditionalFormatting sqref="D28:D31">
    <cfRule type="expression" dxfId="766" priority="17">
      <formula>$D$32=0</formula>
    </cfRule>
  </conditionalFormatting>
  <conditionalFormatting sqref="D34:D36">
    <cfRule type="expression" dxfId="765" priority="14">
      <formula>(SUM($D$34:$D$36)=0)</formula>
    </cfRule>
  </conditionalFormatting>
  <conditionalFormatting sqref="D28:M31">
    <cfRule type="expression" dxfId="764" priority="28">
      <formula>AND(D27&lt;&gt;"",D28="")</formula>
    </cfRule>
    <cfRule type="expression" dxfId="763" priority="27">
      <formula>D28&lt;&gt;""</formula>
    </cfRule>
  </conditionalFormatting>
  <conditionalFormatting sqref="D7:O22">
    <cfRule type="expression" dxfId="762" priority="48">
      <formula>AND(D6&lt;&gt;"",D7="")</formula>
    </cfRule>
    <cfRule type="expression" dxfId="761" priority="47">
      <formula>D7&lt;&gt;""</formula>
    </cfRule>
  </conditionalFormatting>
  <conditionalFormatting sqref="D34:O36">
    <cfRule type="expression" dxfId="760" priority="15">
      <formula>D34&lt;&gt;""</formula>
    </cfRule>
    <cfRule type="expression" dxfId="759" priority="16">
      <formula>AND(D33&lt;&gt;"",D34="")</formula>
    </cfRule>
  </conditionalFormatting>
  <conditionalFormatting sqref="E7:E22">
    <cfRule type="expression" dxfId="758" priority="36">
      <formula>(SUM($E$7:$E$22))=0</formula>
    </cfRule>
  </conditionalFormatting>
  <conditionalFormatting sqref="E28:E31">
    <cfRule type="expression" dxfId="757" priority="18">
      <formula>$E$32=0</formula>
    </cfRule>
  </conditionalFormatting>
  <conditionalFormatting sqref="E34:E36">
    <cfRule type="expression" dxfId="756" priority="13">
      <formula>(SUM($E$34:$E$36)=0)</formula>
    </cfRule>
  </conditionalFormatting>
  <conditionalFormatting sqref="F7:F22">
    <cfRule type="expression" dxfId="755" priority="37">
      <formula>(SUM($F$7:$F$22))=0</formula>
    </cfRule>
  </conditionalFormatting>
  <conditionalFormatting sqref="F28:F31">
    <cfRule type="expression" dxfId="754" priority="19">
      <formula>$F$32=0</formula>
    </cfRule>
  </conditionalFormatting>
  <conditionalFormatting sqref="F34:F36">
    <cfRule type="expression" dxfId="753" priority="12">
      <formula>(SUM($F$34:$F$36)=0)</formula>
    </cfRule>
  </conditionalFormatting>
  <conditionalFormatting sqref="G7:G22">
    <cfRule type="expression" dxfId="752" priority="38">
      <formula>(SUM($G$7:$G$22))=0</formula>
    </cfRule>
  </conditionalFormatting>
  <conditionalFormatting sqref="G28:G31">
    <cfRule type="expression" dxfId="751" priority="20">
      <formula>$G$32=0</formula>
    </cfRule>
  </conditionalFormatting>
  <conditionalFormatting sqref="G34:G36">
    <cfRule type="expression" dxfId="750" priority="11">
      <formula>(SUM($G$34:$G$36)=0)</formula>
    </cfRule>
  </conditionalFormatting>
  <conditionalFormatting sqref="H4">
    <cfRule type="expression" dxfId="749" priority="2">
      <formula>$H$3&lt;&gt;"その他"</formula>
    </cfRule>
  </conditionalFormatting>
  <conditionalFormatting sqref="H7:H22">
    <cfRule type="expression" dxfId="748" priority="39">
      <formula>(SUM($H$7:$H$22))=0</formula>
    </cfRule>
  </conditionalFormatting>
  <conditionalFormatting sqref="H28:H31">
    <cfRule type="expression" dxfId="747" priority="21">
      <formula>$H$32=0</formula>
    </cfRule>
  </conditionalFormatting>
  <conditionalFormatting sqref="H34:H36">
    <cfRule type="expression" dxfId="746" priority="10">
      <formula>(SUM($H$34:$H$36)=0)</formula>
    </cfRule>
  </conditionalFormatting>
  <conditionalFormatting sqref="I7:I22">
    <cfRule type="expression" dxfId="745" priority="40">
      <formula>(SUM($I$7:$I$22))=0</formula>
    </cfRule>
  </conditionalFormatting>
  <conditionalFormatting sqref="I28:I31">
    <cfRule type="expression" dxfId="744" priority="22">
      <formula>$I$32=0</formula>
    </cfRule>
  </conditionalFormatting>
  <conditionalFormatting sqref="I34:I36">
    <cfRule type="expression" dxfId="743" priority="9">
      <formula>(SUM($I$34:$I$36)=0)</formula>
    </cfRule>
  </conditionalFormatting>
  <conditionalFormatting sqref="J7:J22">
    <cfRule type="expression" dxfId="742" priority="41">
      <formula>(SUM($J$7:$J$22))=0</formula>
    </cfRule>
  </conditionalFormatting>
  <conditionalFormatting sqref="J28:J31">
    <cfRule type="expression" dxfId="741" priority="23">
      <formula>$J$32=0</formula>
    </cfRule>
  </conditionalFormatting>
  <conditionalFormatting sqref="J34:J36">
    <cfRule type="expression" dxfId="740" priority="8">
      <formula>(SUM($J$34:$J$36)=0)</formula>
    </cfRule>
  </conditionalFormatting>
  <conditionalFormatting sqref="J4:L4">
    <cfRule type="expression" dxfId="739" priority="1">
      <formula>$J$3&lt;&gt;"その他"</formula>
    </cfRule>
  </conditionalFormatting>
  <conditionalFormatting sqref="K7:K22">
    <cfRule type="expression" dxfId="738" priority="42">
      <formula>(SUM($K$7:$K$22))=0</formula>
    </cfRule>
  </conditionalFormatting>
  <conditionalFormatting sqref="K28:K31">
    <cfRule type="expression" dxfId="737" priority="24">
      <formula>$K$32=0</formula>
    </cfRule>
  </conditionalFormatting>
  <conditionalFormatting sqref="K34:K36">
    <cfRule type="expression" dxfId="736" priority="7">
      <formula>(SUM($K$34:$K$36)=0)</formula>
    </cfRule>
  </conditionalFormatting>
  <conditionalFormatting sqref="L7:L22">
    <cfRule type="expression" dxfId="735" priority="43">
      <formula>(SUM($L$7:$L$22))=0</formula>
    </cfRule>
  </conditionalFormatting>
  <conditionalFormatting sqref="L28:L31">
    <cfRule type="expression" dxfId="734" priority="25">
      <formula>$L$32=0</formula>
    </cfRule>
  </conditionalFormatting>
  <conditionalFormatting sqref="L34:L36">
    <cfRule type="expression" dxfId="733" priority="6">
      <formula>(SUM($L$34:$L$36)=0)</formula>
    </cfRule>
  </conditionalFormatting>
  <conditionalFormatting sqref="M7:M22">
    <cfRule type="expression" dxfId="732" priority="44">
      <formula>(SUM($M$7:$M$22))=0</formula>
    </cfRule>
  </conditionalFormatting>
  <conditionalFormatting sqref="M28:M31">
    <cfRule type="expression" dxfId="731" priority="26">
      <formula>$M$32=0</formula>
    </cfRule>
  </conditionalFormatting>
  <conditionalFormatting sqref="M34:M36">
    <cfRule type="expression" dxfId="730" priority="5">
      <formula>(SUM($M$34:$M$36)=0)</formula>
    </cfRule>
  </conditionalFormatting>
  <conditionalFormatting sqref="N7:N22">
    <cfRule type="expression" dxfId="729" priority="45">
      <formula>(SUM($N$7:$N$22))=0</formula>
    </cfRule>
  </conditionalFormatting>
  <conditionalFormatting sqref="N28:N31">
    <cfRule type="expression" dxfId="728" priority="30">
      <formula>N28&lt;&gt;""</formula>
    </cfRule>
    <cfRule type="expression" dxfId="727" priority="31">
      <formula>AND(N27&lt;&gt;"",N28="")</formula>
    </cfRule>
    <cfRule type="expression" dxfId="726" priority="29">
      <formula>$N$32=0</formula>
    </cfRule>
  </conditionalFormatting>
  <conditionalFormatting sqref="N34:N36">
    <cfRule type="expression" dxfId="725" priority="4">
      <formula>(SUM($N$34:$N$36)=0)</formula>
    </cfRule>
  </conditionalFormatting>
  <conditionalFormatting sqref="O7:O22">
    <cfRule type="expression" dxfId="724" priority="46">
      <formula>(SUM($O$7:$O$22))=0</formula>
    </cfRule>
  </conditionalFormatting>
  <conditionalFormatting sqref="O28:O31">
    <cfRule type="expression" dxfId="723" priority="32">
      <formula>$O$32=0</formula>
    </cfRule>
    <cfRule type="expression" dxfId="722" priority="33">
      <formula>O28&lt;&gt;""</formula>
    </cfRule>
    <cfRule type="expression" dxfId="721" priority="34">
      <formula>AND(O27&lt;&gt;"",O28="")</formula>
    </cfRule>
  </conditionalFormatting>
  <conditionalFormatting sqref="O34:O36">
    <cfRule type="expression" dxfId="720" priority="3">
      <formula>(SUM($O$34:$O$36)=0)</formula>
    </cfRule>
  </conditionalFormatting>
  <dataValidations count="4">
    <dataValidation type="list" allowBlank="1" showInputMessage="1" showErrorMessage="1" sqref="J3:L3" xr:uid="{00000000-0002-0000-05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5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J4:L4 H4" xr:uid="{00000000-0002-0000-0500-000003000000}">
      <formula1>AND(H3="その他",ISNUMBER(H4))</formula1>
    </dataValidation>
    <dataValidation type="list" allowBlank="1" showInputMessage="1" showErrorMessage="1" sqref="D4:F4" xr:uid="{73E660EE-84A8-C540-92B6-FDDD2EC21B41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500-000000000000}"/>
  </hyperlinks>
  <pageMargins left="0.19" right="0.17000000000000004" top="0.33" bottom="0.75000000000000011" header="0.17000000000000004" footer="0.51"/>
  <pageSetup paperSize="8" scale="71" orientation="portrait" horizontalDpi="300" verticalDpi="0"/>
  <rowBreaks count="1" manualBreakCount="1">
    <brk id="78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2016</v>
      </c>
      <c r="C3" s="8" t="s">
        <v>36</v>
      </c>
      <c r="D3" s="173" t="str">
        <f>'2015年度'!D3:F3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42461</v>
      </c>
      <c r="E6" s="11">
        <f>DATE(B3,5,1)</f>
        <v>42491</v>
      </c>
      <c r="F6" s="11">
        <f>DATE(B3,6,1)</f>
        <v>42522</v>
      </c>
      <c r="G6" s="11">
        <f>DATE(B3,7,1)</f>
        <v>42552</v>
      </c>
      <c r="H6" s="11">
        <f>DATE(B3,8,1)</f>
        <v>42583</v>
      </c>
      <c r="I6" s="11">
        <f>DATE(B3,9,1)</f>
        <v>42614</v>
      </c>
      <c r="J6" s="11">
        <f>DATE(B3,10,1)</f>
        <v>42644</v>
      </c>
      <c r="K6" s="11">
        <f>DATE(B3,11,1)</f>
        <v>42675</v>
      </c>
      <c r="L6" s="11">
        <f>DATE(B3,12,1)</f>
        <v>42705</v>
      </c>
      <c r="M6" s="11">
        <f>DATE(B3+1,1,1)</f>
        <v>42736</v>
      </c>
      <c r="N6" s="28">
        <f>DATE(B3+1,2,1)</f>
        <v>42767</v>
      </c>
      <c r="O6" s="11">
        <f>DATE(B3+1,3,1)</f>
        <v>42795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排出2016</f>
        <v>#REF!</v>
      </c>
      <c r="S7" s="71" t="e">
        <f>単位2016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[1]Y2016!$E$4</f>
        <v>#REF!</v>
      </c>
      <c r="S9" s="77" t="e">
        <f>[1]Y2016!$F$4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[1]Y2016!$E$5</f>
        <v>#REF!</v>
      </c>
      <c r="S11" s="77" t="e">
        <f>[1]Y2016!$F$5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[1]Y2016!$E$6</f>
        <v>#REF!</v>
      </c>
      <c r="S13" s="77" t="e">
        <f>[1]Y2016!$F$6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[1]Y2016!$E$7</f>
        <v>#REF!</v>
      </c>
      <c r="S15" s="77" t="e">
        <f>[1]Y2016!$F$7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[1]Y2016!$E$8</f>
        <v>#REF!</v>
      </c>
      <c r="S17" s="77" t="e">
        <f>[1]Y2016!$F$8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[1]Y2016!$E$9</f>
        <v>#REF!</v>
      </c>
      <c r="S19" s="77" t="e">
        <f>[1]Y2016!$F$9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[1]Y2016!$E$10</f>
        <v>#REF!</v>
      </c>
      <c r="S21" s="77" t="e">
        <f>[1]Y2016!$F$10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XlG2/N7VQoaXKRabAWab4lzKyZMOyLUEtiCF0KuqbzxevYtiqgWWC4VSrY6I6BixsgwFkvRp/W40r2ydA084zA==" saltValue="pqFh2Kz8ckyT2graM4NYsQ==" spinCount="100000" sheet="1" objects="1" scenarios="1"/>
  <mergeCells count="24">
    <mergeCell ref="C40:F40"/>
    <mergeCell ref="B9:B10"/>
    <mergeCell ref="D3:F3"/>
    <mergeCell ref="J3:L3"/>
    <mergeCell ref="D4:F4"/>
    <mergeCell ref="B7:B8"/>
    <mergeCell ref="J4:L4"/>
    <mergeCell ref="B30:C30"/>
    <mergeCell ref="B11:B12"/>
    <mergeCell ref="B13:B14"/>
    <mergeCell ref="B15:B16"/>
    <mergeCell ref="B17:B18"/>
    <mergeCell ref="B19:B20"/>
    <mergeCell ref="B21:B22"/>
    <mergeCell ref="B24:C24"/>
    <mergeCell ref="B25:C25"/>
    <mergeCell ref="B34:C34"/>
    <mergeCell ref="B35:C35"/>
    <mergeCell ref="B36:C36"/>
    <mergeCell ref="B26:C26"/>
    <mergeCell ref="B28:C28"/>
    <mergeCell ref="B29:C29"/>
    <mergeCell ref="B31:C31"/>
    <mergeCell ref="B32:C32"/>
  </mergeCells>
  <phoneticPr fontId="1"/>
  <conditionalFormatting sqref="D7:D22">
    <cfRule type="expression" dxfId="719" priority="35">
      <formula>(SUM($D$7:$D$22))=0</formula>
    </cfRule>
  </conditionalFormatting>
  <conditionalFormatting sqref="D28:D31">
    <cfRule type="expression" dxfId="718" priority="17">
      <formula>$D$32=0</formula>
    </cfRule>
  </conditionalFormatting>
  <conditionalFormatting sqref="D34:D36">
    <cfRule type="expression" dxfId="717" priority="14">
      <formula>(SUM($D$34:$D$36)=0)</formula>
    </cfRule>
  </conditionalFormatting>
  <conditionalFormatting sqref="D28:M31">
    <cfRule type="expression" dxfId="716" priority="28">
      <formula>AND(D27&lt;&gt;"",D28="")</formula>
    </cfRule>
    <cfRule type="expression" dxfId="715" priority="27">
      <formula>D28&lt;&gt;""</formula>
    </cfRule>
  </conditionalFormatting>
  <conditionalFormatting sqref="D7:O22">
    <cfRule type="expression" dxfId="714" priority="48">
      <formula>AND(D6&lt;&gt;"",D7="")</formula>
    </cfRule>
    <cfRule type="expression" dxfId="713" priority="47">
      <formula>D7&lt;&gt;""</formula>
    </cfRule>
  </conditionalFormatting>
  <conditionalFormatting sqref="D34:O36">
    <cfRule type="expression" dxfId="712" priority="15">
      <formula>D34&lt;&gt;""</formula>
    </cfRule>
    <cfRule type="expression" dxfId="711" priority="16">
      <formula>AND(D33&lt;&gt;"",D34="")</formula>
    </cfRule>
  </conditionalFormatting>
  <conditionalFormatting sqref="E7:E22">
    <cfRule type="expression" dxfId="710" priority="36">
      <formula>(SUM($E$7:$E$22))=0</formula>
    </cfRule>
  </conditionalFormatting>
  <conditionalFormatting sqref="E28:E31">
    <cfRule type="expression" dxfId="709" priority="18">
      <formula>$E$32=0</formula>
    </cfRule>
  </conditionalFormatting>
  <conditionalFormatting sqref="E34:E36">
    <cfRule type="expression" dxfId="708" priority="13">
      <formula>(SUM($E$34:$E$36)=0)</formula>
    </cfRule>
  </conditionalFormatting>
  <conditionalFormatting sqref="F7:F22">
    <cfRule type="expression" dxfId="707" priority="37">
      <formula>(SUM($F$7:$F$22))=0</formula>
    </cfRule>
  </conditionalFormatting>
  <conditionalFormatting sqref="F28:F31">
    <cfRule type="expression" dxfId="706" priority="19">
      <formula>$F$32=0</formula>
    </cfRule>
  </conditionalFormatting>
  <conditionalFormatting sqref="F34:F36">
    <cfRule type="expression" dxfId="705" priority="12">
      <formula>(SUM($F$34:$F$36)=0)</formula>
    </cfRule>
  </conditionalFormatting>
  <conditionalFormatting sqref="G7:G22">
    <cfRule type="expression" dxfId="704" priority="38">
      <formula>(SUM($G$7:$G$22))=0</formula>
    </cfRule>
  </conditionalFormatting>
  <conditionalFormatting sqref="G28:G31">
    <cfRule type="expression" dxfId="703" priority="20">
      <formula>$G$32=0</formula>
    </cfRule>
  </conditionalFormatting>
  <conditionalFormatting sqref="G34:G36">
    <cfRule type="expression" dxfId="702" priority="11">
      <formula>(SUM($G$34:$G$36)=0)</formula>
    </cfRule>
  </conditionalFormatting>
  <conditionalFormatting sqref="H4">
    <cfRule type="expression" dxfId="701" priority="2">
      <formula>$H$3&lt;&gt;"その他"</formula>
    </cfRule>
  </conditionalFormatting>
  <conditionalFormatting sqref="H7:H22">
    <cfRule type="expression" dxfId="700" priority="39">
      <formula>(SUM($H$7:$H$22))=0</formula>
    </cfRule>
  </conditionalFormatting>
  <conditionalFormatting sqref="H28:H31">
    <cfRule type="expression" dxfId="699" priority="21">
      <formula>$H$32=0</formula>
    </cfRule>
  </conditionalFormatting>
  <conditionalFormatting sqref="H34:H36">
    <cfRule type="expression" dxfId="698" priority="10">
      <formula>(SUM($H$34:$H$36)=0)</formula>
    </cfRule>
  </conditionalFormatting>
  <conditionalFormatting sqref="I7:I22">
    <cfRule type="expression" dxfId="697" priority="40">
      <formula>(SUM($I$7:$I$22))=0</formula>
    </cfRule>
  </conditionalFormatting>
  <conditionalFormatting sqref="I28:I31">
    <cfRule type="expression" dxfId="696" priority="22">
      <formula>$I$32=0</formula>
    </cfRule>
  </conditionalFormatting>
  <conditionalFormatting sqref="I34:I36">
    <cfRule type="expression" dxfId="695" priority="9">
      <formula>(SUM($I$34:$I$36)=0)</formula>
    </cfRule>
  </conditionalFormatting>
  <conditionalFormatting sqref="J7:J22">
    <cfRule type="expression" dxfId="694" priority="41">
      <formula>(SUM($J$7:$J$22))=0</formula>
    </cfRule>
  </conditionalFormatting>
  <conditionalFormatting sqref="J28:J31">
    <cfRule type="expression" dxfId="693" priority="23">
      <formula>$J$32=0</formula>
    </cfRule>
  </conditionalFormatting>
  <conditionalFormatting sqref="J34:J36">
    <cfRule type="expression" dxfId="692" priority="8">
      <formula>(SUM($J$34:$J$36)=0)</formula>
    </cfRule>
  </conditionalFormatting>
  <conditionalFormatting sqref="J4:L4">
    <cfRule type="expression" dxfId="691" priority="1">
      <formula>$J$3&lt;&gt;"その他"</formula>
    </cfRule>
  </conditionalFormatting>
  <conditionalFormatting sqref="K7:K22">
    <cfRule type="expression" dxfId="690" priority="42">
      <formula>(SUM($K$7:$K$22))=0</formula>
    </cfRule>
  </conditionalFormatting>
  <conditionalFormatting sqref="K28:K31">
    <cfRule type="expression" dxfId="689" priority="24">
      <formula>$K$32=0</formula>
    </cfRule>
  </conditionalFormatting>
  <conditionalFormatting sqref="K34:K36">
    <cfRule type="expression" dxfId="688" priority="7">
      <formula>(SUM($K$34:$K$36)=0)</formula>
    </cfRule>
  </conditionalFormatting>
  <conditionalFormatting sqref="L7:L22">
    <cfRule type="expression" dxfId="687" priority="43">
      <formula>(SUM($L$7:$L$22))=0</formula>
    </cfRule>
  </conditionalFormatting>
  <conditionalFormatting sqref="L28:L31">
    <cfRule type="expression" dxfId="686" priority="25">
      <formula>$L$32=0</formula>
    </cfRule>
  </conditionalFormatting>
  <conditionalFormatting sqref="L34:L36">
    <cfRule type="expression" dxfId="685" priority="6">
      <formula>(SUM($L$34:$L$36)=0)</formula>
    </cfRule>
  </conditionalFormatting>
  <conditionalFormatting sqref="M7:M22">
    <cfRule type="expression" dxfId="684" priority="44">
      <formula>(SUM($M$7:$M$22))=0</formula>
    </cfRule>
  </conditionalFormatting>
  <conditionalFormatting sqref="M28:M31">
    <cfRule type="expression" dxfId="683" priority="26">
      <formula>$M$32=0</formula>
    </cfRule>
  </conditionalFormatting>
  <conditionalFormatting sqref="M34:M36">
    <cfRule type="expression" dxfId="682" priority="5">
      <formula>(SUM($M$34:$M$36)=0)</formula>
    </cfRule>
  </conditionalFormatting>
  <conditionalFormatting sqref="N7:N22">
    <cfRule type="expression" dxfId="681" priority="45">
      <formula>(SUM($N$7:$N$22))=0</formula>
    </cfRule>
  </conditionalFormatting>
  <conditionalFormatting sqref="N28:N31">
    <cfRule type="expression" dxfId="680" priority="30">
      <formula>N28&lt;&gt;""</formula>
    </cfRule>
    <cfRule type="expression" dxfId="679" priority="31">
      <formula>AND(N27&lt;&gt;"",N28="")</formula>
    </cfRule>
    <cfRule type="expression" dxfId="678" priority="29">
      <formula>$N$32=0</formula>
    </cfRule>
  </conditionalFormatting>
  <conditionalFormatting sqref="N34:N36">
    <cfRule type="expression" dxfId="677" priority="4">
      <formula>(SUM($N$34:$N$36)=0)</formula>
    </cfRule>
  </conditionalFormatting>
  <conditionalFormatting sqref="O7:O22">
    <cfRule type="expression" dxfId="676" priority="46">
      <formula>(SUM($O$7:$O$22))=0</formula>
    </cfRule>
  </conditionalFormatting>
  <conditionalFormatting sqref="O28:O31">
    <cfRule type="expression" dxfId="675" priority="32">
      <formula>$O$32=0</formula>
    </cfRule>
    <cfRule type="expression" dxfId="674" priority="33">
      <formula>O28&lt;&gt;""</formula>
    </cfRule>
    <cfRule type="expression" dxfId="673" priority="34">
      <formula>AND(O27&lt;&gt;"",O28="")</formula>
    </cfRule>
  </conditionalFormatting>
  <conditionalFormatting sqref="O34:O36">
    <cfRule type="expression" dxfId="672" priority="3">
      <formula>(SUM($O$34:$O$36)=0)</formula>
    </cfRule>
  </conditionalFormatting>
  <dataValidations count="4">
    <dataValidation type="list" allowBlank="1" showInputMessage="1" showErrorMessage="1" sqref="J3:L3" xr:uid="{00000000-0002-0000-06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6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00000000-0002-0000-0600-000003000000}">
      <formula1>AND(H3="その他",ISNUMBER(H4))</formula1>
    </dataValidation>
    <dataValidation type="list" allowBlank="1" showInputMessage="1" showErrorMessage="1" sqref="D4:F4" xr:uid="{8F5CDBFE-0CFB-F645-829E-623541ABCB7C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600-000000000000}"/>
  </hyperlinks>
  <pageMargins left="0.19" right="0.17000000000000004" top="0.33" bottom="0.75000000000000011" header="0.17000000000000004" footer="0.51"/>
  <pageSetup paperSize="8" scale="71"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5.4414062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2017</v>
      </c>
      <c r="C3" s="8" t="s">
        <v>36</v>
      </c>
      <c r="D3" s="173" t="str">
        <f>'2016年度'!D3:F3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42826</v>
      </c>
      <c r="E6" s="11">
        <f>DATE(B3,5,1)</f>
        <v>42856</v>
      </c>
      <c r="F6" s="11">
        <f>DATE(B3,6,1)</f>
        <v>42887</v>
      </c>
      <c r="G6" s="11">
        <f>DATE(B3,7,1)</f>
        <v>42917</v>
      </c>
      <c r="H6" s="11">
        <f>DATE(B3,8,1)</f>
        <v>42948</v>
      </c>
      <c r="I6" s="11">
        <f>DATE(B3,9,1)</f>
        <v>42979</v>
      </c>
      <c r="J6" s="11">
        <f>DATE(B3,10,1)</f>
        <v>43009</v>
      </c>
      <c r="K6" s="11">
        <f>DATE(B3,11,1)</f>
        <v>43040</v>
      </c>
      <c r="L6" s="11">
        <f>DATE(B3,12,1)</f>
        <v>43070</v>
      </c>
      <c r="M6" s="11">
        <f>DATE(B3+1,1,1)</f>
        <v>43101</v>
      </c>
      <c r="N6" s="28">
        <f>DATE(B3+1,2,1)</f>
        <v>43132</v>
      </c>
      <c r="O6" s="11">
        <f>DATE(B3+1,3,1)</f>
        <v>43160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排出2017</f>
        <v>#REF!</v>
      </c>
      <c r="S7" s="71" t="e">
        <f>単位2017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[1]Y2017!$E$4</f>
        <v>#REF!</v>
      </c>
      <c r="S9" s="77" t="e">
        <f>[1]Y2017!$F$4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[1]Y2017!$E$5</f>
        <v>#REF!</v>
      </c>
      <c r="S11" s="77" t="e">
        <f>[1]Y2017!$F$5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[1]Y2017!$E$6</f>
        <v>#REF!</v>
      </c>
      <c r="S13" s="77" t="e">
        <f>[1]Y2017!$F$6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[1]Y2017!$E$7</f>
        <v>#REF!</v>
      </c>
      <c r="S15" s="77" t="e">
        <f>[1]Y2017!$F$7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[1]Y2017!$E$8</f>
        <v>#REF!</v>
      </c>
      <c r="S17" s="77" t="e">
        <f>[1]Y2017!$F$8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[1]Y2017!$E$9</f>
        <v>#REF!</v>
      </c>
      <c r="S19" s="77" t="e">
        <f>[1]Y2017!$F$9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[1]Y2017!$E$10</f>
        <v>#REF!</v>
      </c>
      <c r="S21" s="77" t="e">
        <f>[1]Y2017!$F$10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uCImsdOAoQGB+MZkP/+trNHIpXFY3f3Zh9U1HVl52SfdgCEYr/f93VM7Ms5sX30/CmsAvvTPf6BgAgjFcPDP0w==" saltValue="P8AI52ooFVfzTZFSOxaoKw==" spinCount="100000" sheet="1" objects="1" scenarios="1"/>
  <mergeCells count="24">
    <mergeCell ref="C40:F40"/>
    <mergeCell ref="B9:B10"/>
    <mergeCell ref="D3:F3"/>
    <mergeCell ref="J3:L3"/>
    <mergeCell ref="D4:F4"/>
    <mergeCell ref="B7:B8"/>
    <mergeCell ref="J4:L4"/>
    <mergeCell ref="B30:C30"/>
    <mergeCell ref="B11:B12"/>
    <mergeCell ref="B13:B14"/>
    <mergeCell ref="B15:B16"/>
    <mergeCell ref="B17:B18"/>
    <mergeCell ref="B19:B20"/>
    <mergeCell ref="B21:B22"/>
    <mergeCell ref="B24:C24"/>
    <mergeCell ref="B25:C25"/>
    <mergeCell ref="B34:C34"/>
    <mergeCell ref="B35:C35"/>
    <mergeCell ref="B36:C36"/>
    <mergeCell ref="B26:C26"/>
    <mergeCell ref="B28:C28"/>
    <mergeCell ref="B29:C29"/>
    <mergeCell ref="B31:C31"/>
    <mergeCell ref="B32:C32"/>
  </mergeCells>
  <phoneticPr fontId="1"/>
  <conditionalFormatting sqref="D7:D22">
    <cfRule type="expression" dxfId="671" priority="35">
      <formula>(SUM($D$7:$D$22))=0</formula>
    </cfRule>
  </conditionalFormatting>
  <conditionalFormatting sqref="D28:D31">
    <cfRule type="expression" dxfId="670" priority="17">
      <formula>$D$32=0</formula>
    </cfRule>
  </conditionalFormatting>
  <conditionalFormatting sqref="D34:D36">
    <cfRule type="expression" dxfId="669" priority="14">
      <formula>(SUM($D$34:$D$36)=0)</formula>
    </cfRule>
  </conditionalFormatting>
  <conditionalFormatting sqref="D28:M31">
    <cfRule type="expression" dxfId="668" priority="28">
      <formula>AND(D27&lt;&gt;"",D28="")</formula>
    </cfRule>
    <cfRule type="expression" dxfId="667" priority="27">
      <formula>D28&lt;&gt;""</formula>
    </cfRule>
  </conditionalFormatting>
  <conditionalFormatting sqref="D7:O22">
    <cfRule type="expression" dxfId="666" priority="48">
      <formula>AND(D6&lt;&gt;"",D7="")</formula>
    </cfRule>
    <cfRule type="expression" dxfId="665" priority="47">
      <formula>D7&lt;&gt;""</formula>
    </cfRule>
  </conditionalFormatting>
  <conditionalFormatting sqref="D34:O36">
    <cfRule type="expression" dxfId="664" priority="15">
      <formula>D34&lt;&gt;""</formula>
    </cfRule>
    <cfRule type="expression" dxfId="663" priority="16">
      <formula>AND(D33&lt;&gt;"",D34="")</formula>
    </cfRule>
  </conditionalFormatting>
  <conditionalFormatting sqref="E7:E22">
    <cfRule type="expression" dxfId="662" priority="36">
      <formula>(SUM($E$7:$E$22))=0</formula>
    </cfRule>
  </conditionalFormatting>
  <conditionalFormatting sqref="E28:E31">
    <cfRule type="expression" dxfId="661" priority="18">
      <formula>$E$32=0</formula>
    </cfRule>
  </conditionalFormatting>
  <conditionalFormatting sqref="E34:E36">
    <cfRule type="expression" dxfId="660" priority="13">
      <formula>(SUM($E$34:$E$36)=0)</formula>
    </cfRule>
  </conditionalFormatting>
  <conditionalFormatting sqref="F7:F22">
    <cfRule type="expression" dxfId="659" priority="37">
      <formula>(SUM($F$7:$F$22))=0</formula>
    </cfRule>
  </conditionalFormatting>
  <conditionalFormatting sqref="F28:F31">
    <cfRule type="expression" dxfId="658" priority="19">
      <formula>$F$32=0</formula>
    </cfRule>
  </conditionalFormatting>
  <conditionalFormatting sqref="F34:F36">
    <cfRule type="expression" dxfId="657" priority="12">
      <formula>(SUM($F$34:$F$36)=0)</formula>
    </cfRule>
  </conditionalFormatting>
  <conditionalFormatting sqref="G7:G22">
    <cfRule type="expression" dxfId="656" priority="38">
      <formula>(SUM($G$7:$G$22))=0</formula>
    </cfRule>
  </conditionalFormatting>
  <conditionalFormatting sqref="G28:G31">
    <cfRule type="expression" dxfId="655" priority="20">
      <formula>$G$32=0</formula>
    </cfRule>
  </conditionalFormatting>
  <conditionalFormatting sqref="G34:G36">
    <cfRule type="expression" dxfId="654" priority="11">
      <formula>(SUM($G$34:$G$36)=0)</formula>
    </cfRule>
  </conditionalFormatting>
  <conditionalFormatting sqref="H4">
    <cfRule type="expression" dxfId="653" priority="2">
      <formula>$H$3&lt;&gt;"その他"</formula>
    </cfRule>
  </conditionalFormatting>
  <conditionalFormatting sqref="H7:H22">
    <cfRule type="expression" dxfId="652" priority="39">
      <formula>(SUM($H$7:$H$22))=0</formula>
    </cfRule>
  </conditionalFormatting>
  <conditionalFormatting sqref="H28:H31">
    <cfRule type="expression" dxfId="651" priority="21">
      <formula>$H$32=0</formula>
    </cfRule>
  </conditionalFormatting>
  <conditionalFormatting sqref="H34:H36">
    <cfRule type="expression" dxfId="650" priority="10">
      <formula>(SUM($H$34:$H$36)=0)</formula>
    </cfRule>
  </conditionalFormatting>
  <conditionalFormatting sqref="I7:I22">
    <cfRule type="expression" dxfId="649" priority="40">
      <formula>(SUM($I$7:$I$22))=0</formula>
    </cfRule>
  </conditionalFormatting>
  <conditionalFormatting sqref="I28:I31">
    <cfRule type="expression" dxfId="648" priority="22">
      <formula>$I$32=0</formula>
    </cfRule>
  </conditionalFormatting>
  <conditionalFormatting sqref="I34:I36">
    <cfRule type="expression" dxfId="647" priority="9">
      <formula>(SUM($I$34:$I$36)=0)</formula>
    </cfRule>
  </conditionalFormatting>
  <conditionalFormatting sqref="J7:J22">
    <cfRule type="expression" dxfId="646" priority="41">
      <formula>(SUM($J$7:$J$22))=0</formula>
    </cfRule>
  </conditionalFormatting>
  <conditionalFormatting sqref="J28:J31">
    <cfRule type="expression" dxfId="645" priority="23">
      <formula>$J$32=0</formula>
    </cfRule>
  </conditionalFormatting>
  <conditionalFormatting sqref="J34:J36">
    <cfRule type="expression" dxfId="644" priority="8">
      <formula>(SUM($J$34:$J$36)=0)</formula>
    </cfRule>
  </conditionalFormatting>
  <conditionalFormatting sqref="J4:L4">
    <cfRule type="expression" dxfId="643" priority="1">
      <formula>$J$3&lt;&gt;"その他"</formula>
    </cfRule>
  </conditionalFormatting>
  <conditionalFormatting sqref="K7:K22">
    <cfRule type="expression" dxfId="642" priority="42">
      <formula>(SUM($K$7:$K$22))=0</formula>
    </cfRule>
  </conditionalFormatting>
  <conditionalFormatting sqref="K28:K31">
    <cfRule type="expression" dxfId="641" priority="24">
      <formula>$K$32=0</formula>
    </cfRule>
  </conditionalFormatting>
  <conditionalFormatting sqref="K34:K36">
    <cfRule type="expression" dxfId="640" priority="7">
      <formula>(SUM($K$34:$K$36)=0)</formula>
    </cfRule>
  </conditionalFormatting>
  <conditionalFormatting sqref="L7:L22">
    <cfRule type="expression" dxfId="639" priority="43">
      <formula>(SUM($L$7:$L$22))=0</formula>
    </cfRule>
  </conditionalFormatting>
  <conditionalFormatting sqref="L28:L31">
    <cfRule type="expression" dxfId="638" priority="25">
      <formula>$L$32=0</formula>
    </cfRule>
  </conditionalFormatting>
  <conditionalFormatting sqref="L34:L36">
    <cfRule type="expression" dxfId="637" priority="6">
      <formula>(SUM($L$34:$L$36)=0)</formula>
    </cfRule>
  </conditionalFormatting>
  <conditionalFormatting sqref="M7:M22">
    <cfRule type="expression" dxfId="636" priority="44">
      <formula>(SUM($M$7:$M$22))=0</formula>
    </cfRule>
  </conditionalFormatting>
  <conditionalFormatting sqref="M28:M31">
    <cfRule type="expression" dxfId="635" priority="26">
      <formula>$M$32=0</formula>
    </cfRule>
  </conditionalFormatting>
  <conditionalFormatting sqref="M34:M36">
    <cfRule type="expression" dxfId="634" priority="5">
      <formula>(SUM($M$34:$M$36)=0)</formula>
    </cfRule>
  </conditionalFormatting>
  <conditionalFormatting sqref="N7:N22">
    <cfRule type="expression" dxfId="633" priority="45">
      <formula>(SUM($N$7:$N$22))=0</formula>
    </cfRule>
  </conditionalFormatting>
  <conditionalFormatting sqref="N28:N31">
    <cfRule type="expression" dxfId="632" priority="30">
      <formula>N28&lt;&gt;""</formula>
    </cfRule>
    <cfRule type="expression" dxfId="631" priority="31">
      <formula>AND(N27&lt;&gt;"",N28="")</formula>
    </cfRule>
    <cfRule type="expression" dxfId="630" priority="29">
      <formula>$N$32=0</formula>
    </cfRule>
  </conditionalFormatting>
  <conditionalFormatting sqref="N34:N36">
    <cfRule type="expression" dxfId="629" priority="4">
      <formula>(SUM($N$34:$N$36)=0)</formula>
    </cfRule>
  </conditionalFormatting>
  <conditionalFormatting sqref="O7:O22">
    <cfRule type="expression" dxfId="628" priority="46">
      <formula>(SUM($O$7:$O$22))=0</formula>
    </cfRule>
  </conditionalFormatting>
  <conditionalFormatting sqref="O28:O31">
    <cfRule type="expression" dxfId="627" priority="32">
      <formula>$O$32=0</formula>
    </cfRule>
    <cfRule type="expression" dxfId="626" priority="33">
      <formula>O28&lt;&gt;""</formula>
    </cfRule>
    <cfRule type="expression" dxfId="625" priority="34">
      <formula>AND(O27&lt;&gt;"",O28="")</formula>
    </cfRule>
  </conditionalFormatting>
  <conditionalFormatting sqref="O34:O36">
    <cfRule type="expression" dxfId="624" priority="3">
      <formula>(SUM($O$34:$O$36)=0)</formula>
    </cfRule>
  </conditionalFormatting>
  <dataValidations count="4">
    <dataValidation type="list" allowBlank="1" showInputMessage="1" showErrorMessage="1" sqref="J3:L3" xr:uid="{00000000-0002-0000-07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7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J4:L4 H4" xr:uid="{00000000-0002-0000-0700-000003000000}">
      <formula1>AND(H3="その他",ISNUMBER(H4))</formula1>
    </dataValidation>
    <dataValidation type="list" allowBlank="1" showInputMessage="1" showErrorMessage="1" sqref="D4:F4" xr:uid="{6672663F-353A-4F48-989C-99846F6F2D19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700-000000000000}"/>
  </hyperlinks>
  <pageMargins left="0.19" right="0.17000000000000004" top="0.33" bottom="0.75000000000000011" header="0.17000000000000004" footer="0.51"/>
  <pageSetup paperSize="8" scale="71" orientation="portrait" horizontalDpi="4294967292" verticalDpi="4294967292"/>
  <rowBreaks count="1" manualBreakCount="1">
    <brk id="79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2:V85"/>
  <sheetViews>
    <sheetView workbookViewId="0">
      <selection sqref="A1:Y305"/>
    </sheetView>
  </sheetViews>
  <sheetFormatPr defaultColWidth="9" defaultRowHeight="13.5" customHeight="1" x14ac:dyDescent="0.2"/>
  <cols>
    <col min="1" max="1" width="1.44140625" style="2" customWidth="1"/>
    <col min="2" max="2" width="14" style="2" customWidth="1"/>
    <col min="3" max="3" width="15.33203125" style="2" customWidth="1"/>
    <col min="4" max="15" width="9.44140625" style="2" customWidth="1"/>
    <col min="16" max="16" width="11.88671875" style="2" customWidth="1"/>
    <col min="17" max="17" width="5.109375" style="2" bestFit="1" customWidth="1"/>
    <col min="18" max="18" width="14" style="2" hidden="1" customWidth="1"/>
    <col min="19" max="19" width="7.33203125" style="2" hidden="1" customWidth="1"/>
    <col min="20" max="20" width="10" style="2" customWidth="1"/>
    <col min="21" max="21" width="14.6640625" style="2" customWidth="1"/>
    <col min="22" max="22" width="14.109375" style="2" customWidth="1"/>
    <col min="23" max="23" width="4.88671875" style="2" customWidth="1"/>
    <col min="24" max="16384" width="9" style="2"/>
  </cols>
  <sheetData>
    <row r="2" spans="2:22" ht="24" customHeight="1" thickBot="1" x14ac:dyDescent="0.25">
      <c r="B2" s="1" t="s">
        <v>75</v>
      </c>
    </row>
    <row r="3" spans="2:22" ht="24" customHeight="1" thickBot="1" x14ac:dyDescent="0.25">
      <c r="B3" s="24">
        <v>2018</v>
      </c>
      <c r="C3" s="8" t="s">
        <v>36</v>
      </c>
      <c r="D3" s="173" t="str">
        <f>'2017年度'!D3:F3</f>
        <v>○○株式会社</v>
      </c>
      <c r="E3" s="174"/>
      <c r="F3" s="175"/>
      <c r="G3" s="9" t="s">
        <v>84</v>
      </c>
      <c r="H3" s="49" t="s">
        <v>73</v>
      </c>
      <c r="I3" s="9" t="s">
        <v>24</v>
      </c>
      <c r="J3" s="176" t="s">
        <v>25</v>
      </c>
      <c r="K3" s="177"/>
      <c r="L3" s="178"/>
    </row>
    <row r="4" spans="2:22" ht="39.9" customHeight="1" thickBot="1" x14ac:dyDescent="0.25">
      <c r="B4" s="1"/>
      <c r="C4" s="8" t="s">
        <v>31</v>
      </c>
      <c r="D4" s="173" t="s">
        <v>0</v>
      </c>
      <c r="E4" s="174"/>
      <c r="F4" s="175"/>
      <c r="G4" s="47" t="s">
        <v>70</v>
      </c>
      <c r="H4" s="50"/>
      <c r="I4" s="9" t="s">
        <v>69</v>
      </c>
      <c r="J4" s="180"/>
      <c r="K4" s="181"/>
      <c r="L4" s="182"/>
      <c r="M4" s="3"/>
      <c r="N4" s="3"/>
      <c r="O4" s="3"/>
      <c r="P4" s="3"/>
    </row>
    <row r="5" spans="2:22" ht="24" customHeight="1" x14ac:dyDescent="0.2">
      <c r="H5" s="127" t="s">
        <v>78</v>
      </c>
    </row>
    <row r="6" spans="2:22" ht="66" customHeight="1" thickBot="1" x14ac:dyDescent="0.25">
      <c r="B6" s="6"/>
      <c r="C6" s="7"/>
      <c r="D6" s="10">
        <f>DATE(B3,4,1)</f>
        <v>43191</v>
      </c>
      <c r="E6" s="11">
        <f>DATE(B3,5,1)</f>
        <v>43221</v>
      </c>
      <c r="F6" s="11">
        <f>DATE(B3,6,1)</f>
        <v>43252</v>
      </c>
      <c r="G6" s="11">
        <f>DATE(B3,7,1)</f>
        <v>43282</v>
      </c>
      <c r="H6" s="11">
        <f>DATE(B3,8,1)</f>
        <v>43313</v>
      </c>
      <c r="I6" s="11">
        <f>DATE(B3,9,1)</f>
        <v>43344</v>
      </c>
      <c r="J6" s="11">
        <f>DATE(B3,10,1)</f>
        <v>43374</v>
      </c>
      <c r="K6" s="11">
        <f>DATE(B3,11,1)</f>
        <v>43405</v>
      </c>
      <c r="L6" s="11">
        <f>DATE(B3,12,1)</f>
        <v>43435</v>
      </c>
      <c r="M6" s="11">
        <f>DATE(B3+1,1,1)</f>
        <v>43466</v>
      </c>
      <c r="N6" s="28">
        <f>DATE(B3+1,2,1)</f>
        <v>43497</v>
      </c>
      <c r="O6" s="11">
        <f>DATE(B3+1,3,1)</f>
        <v>43525</v>
      </c>
      <c r="P6" s="12" t="s">
        <v>74</v>
      </c>
      <c r="Q6" s="13" t="s">
        <v>21</v>
      </c>
      <c r="R6" s="14" t="s">
        <v>22</v>
      </c>
      <c r="S6" s="14" t="s">
        <v>23</v>
      </c>
      <c r="T6" s="14" t="s">
        <v>123</v>
      </c>
      <c r="U6" s="14" t="s">
        <v>124</v>
      </c>
      <c r="V6" s="15" t="s">
        <v>115</v>
      </c>
    </row>
    <row r="7" spans="2:22" ht="23.1" customHeight="1" x14ac:dyDescent="0.2">
      <c r="B7" s="179" t="s">
        <v>0</v>
      </c>
      <c r="C7" s="22" t="s">
        <v>1</v>
      </c>
      <c r="D7" s="55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  <c r="P7" s="67">
        <f t="shared" ref="P7:P22" si="0">SUM(D7:O7)</f>
        <v>0</v>
      </c>
      <c r="Q7" s="69" t="s">
        <v>96</v>
      </c>
      <c r="R7" s="70" t="e">
        <f>排出2018</f>
        <v>#REF!</v>
      </c>
      <c r="S7" s="71" t="e">
        <f>単位2018</f>
        <v>#REF!</v>
      </c>
      <c r="T7" s="71" t="e">
        <f>P7*R7</f>
        <v>#REF!</v>
      </c>
      <c r="U7" s="71" t="e">
        <f>P7*S7</f>
        <v>#REF!</v>
      </c>
      <c r="V7" s="72" t="s">
        <v>2</v>
      </c>
    </row>
    <row r="8" spans="2:22" ht="23.1" customHeight="1" x14ac:dyDescent="0.2">
      <c r="B8" s="172"/>
      <c r="C8" s="23" t="s">
        <v>3</v>
      </c>
      <c r="D8" s="58"/>
      <c r="E8" s="59"/>
      <c r="F8" s="59"/>
      <c r="G8" s="59"/>
      <c r="H8" s="59"/>
      <c r="I8" s="59"/>
      <c r="J8" s="59"/>
      <c r="K8" s="59"/>
      <c r="L8" s="59"/>
      <c r="M8" s="59"/>
      <c r="N8" s="59"/>
      <c r="O8" s="60"/>
      <c r="P8" s="68">
        <f t="shared" si="0"/>
        <v>0</v>
      </c>
      <c r="Q8" s="73" t="s">
        <v>4</v>
      </c>
      <c r="R8" s="74" t="s">
        <v>2</v>
      </c>
      <c r="S8" s="74" t="s">
        <v>2</v>
      </c>
      <c r="T8" s="74" t="s">
        <v>2</v>
      </c>
      <c r="U8" s="74" t="s">
        <v>2</v>
      </c>
      <c r="V8" s="75">
        <f>P8</f>
        <v>0</v>
      </c>
    </row>
    <row r="9" spans="2:22" ht="23.1" customHeight="1" x14ac:dyDescent="0.2">
      <c r="B9" s="171" t="s">
        <v>5</v>
      </c>
      <c r="C9" s="23" t="s">
        <v>1</v>
      </c>
      <c r="D9" s="61"/>
      <c r="E9" s="62"/>
      <c r="F9" s="62"/>
      <c r="G9" s="62"/>
      <c r="H9" s="62"/>
      <c r="I9" s="62"/>
      <c r="J9" s="62"/>
      <c r="K9" s="62"/>
      <c r="L9" s="62"/>
      <c r="M9" s="62"/>
      <c r="N9" s="62"/>
      <c r="O9" s="63"/>
      <c r="P9" s="67">
        <f t="shared" si="0"/>
        <v>0</v>
      </c>
      <c r="Q9" s="76" t="s">
        <v>6</v>
      </c>
      <c r="R9" s="77" t="e">
        <f>[1]Y2018!$E$4</f>
        <v>#REF!</v>
      </c>
      <c r="S9" s="77" t="e">
        <f>[1]Y2018!$F$4</f>
        <v>#REF!</v>
      </c>
      <c r="T9" s="78" t="e">
        <f>P9*R9</f>
        <v>#REF!</v>
      </c>
      <c r="U9" s="78" t="e">
        <f>P9*S9</f>
        <v>#REF!</v>
      </c>
      <c r="V9" s="79" t="s">
        <v>2</v>
      </c>
    </row>
    <row r="10" spans="2:22" ht="23.1" customHeight="1" x14ac:dyDescent="0.2">
      <c r="B10" s="172"/>
      <c r="C10" s="23" t="s">
        <v>3</v>
      </c>
      <c r="D10" s="58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60"/>
      <c r="P10" s="68">
        <f t="shared" si="0"/>
        <v>0</v>
      </c>
      <c r="Q10" s="73" t="s">
        <v>4</v>
      </c>
      <c r="R10" s="74" t="s">
        <v>2</v>
      </c>
      <c r="S10" s="74" t="s">
        <v>2</v>
      </c>
      <c r="T10" s="74" t="s">
        <v>2</v>
      </c>
      <c r="U10" s="74" t="s">
        <v>2</v>
      </c>
      <c r="V10" s="75">
        <f>P10</f>
        <v>0</v>
      </c>
    </row>
    <row r="11" spans="2:22" ht="23.1" customHeight="1" x14ac:dyDescent="0.2">
      <c r="B11" s="171" t="s">
        <v>11</v>
      </c>
      <c r="C11" s="23" t="s">
        <v>1</v>
      </c>
      <c r="D11" s="61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3"/>
      <c r="P11" s="67">
        <f t="shared" si="0"/>
        <v>0</v>
      </c>
      <c r="Q11" s="76" t="s">
        <v>6</v>
      </c>
      <c r="R11" s="77" t="e">
        <f>[1]Y2018!$E$5</f>
        <v>#REF!</v>
      </c>
      <c r="S11" s="77" t="e">
        <f>[1]Y2018!$F$5</f>
        <v>#REF!</v>
      </c>
      <c r="T11" s="78" t="e">
        <f>P11*R11</f>
        <v>#REF!</v>
      </c>
      <c r="U11" s="78" t="e">
        <f>P11*S11</f>
        <v>#REF!</v>
      </c>
      <c r="V11" s="79" t="s">
        <v>2</v>
      </c>
    </row>
    <row r="12" spans="2:22" ht="23.1" customHeight="1" x14ac:dyDescent="0.2">
      <c r="B12" s="172"/>
      <c r="C12" s="23" t="s">
        <v>3</v>
      </c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  <c r="P12" s="68">
        <f t="shared" si="0"/>
        <v>0</v>
      </c>
      <c r="Q12" s="73" t="s">
        <v>4</v>
      </c>
      <c r="R12" s="74" t="s">
        <v>2</v>
      </c>
      <c r="S12" s="74" t="s">
        <v>2</v>
      </c>
      <c r="T12" s="74" t="s">
        <v>2</v>
      </c>
      <c r="U12" s="74" t="s">
        <v>2</v>
      </c>
      <c r="V12" s="75">
        <f>P12</f>
        <v>0</v>
      </c>
    </row>
    <row r="13" spans="2:22" ht="23.1" customHeight="1" x14ac:dyDescent="0.2">
      <c r="B13" s="171" t="s">
        <v>12</v>
      </c>
      <c r="C13" s="23" t="s">
        <v>1</v>
      </c>
      <c r="D13" s="61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3"/>
      <c r="P13" s="67">
        <f t="shared" si="0"/>
        <v>0</v>
      </c>
      <c r="Q13" s="76" t="s">
        <v>18</v>
      </c>
      <c r="R13" s="77" t="e">
        <f>[1]Y2018!$E$6</f>
        <v>#REF!</v>
      </c>
      <c r="S13" s="77" t="e">
        <f>[1]Y2018!$F$6</f>
        <v>#REF!</v>
      </c>
      <c r="T13" s="78" t="e">
        <f>P13*R13</f>
        <v>#REF!</v>
      </c>
      <c r="U13" s="78" t="e">
        <f>P13*S13</f>
        <v>#REF!</v>
      </c>
      <c r="V13" s="79" t="s">
        <v>2</v>
      </c>
    </row>
    <row r="14" spans="2:22" ht="23.1" customHeight="1" x14ac:dyDescent="0.2">
      <c r="B14" s="172"/>
      <c r="C14" s="23" t="s">
        <v>3</v>
      </c>
      <c r="D14" s="58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60"/>
      <c r="P14" s="68">
        <f t="shared" si="0"/>
        <v>0</v>
      </c>
      <c r="Q14" s="73" t="s">
        <v>4</v>
      </c>
      <c r="R14" s="74" t="s">
        <v>2</v>
      </c>
      <c r="S14" s="74" t="s">
        <v>2</v>
      </c>
      <c r="T14" s="74" t="s">
        <v>2</v>
      </c>
      <c r="U14" s="74" t="s">
        <v>2</v>
      </c>
      <c r="V14" s="75">
        <f>P14</f>
        <v>0</v>
      </c>
    </row>
    <row r="15" spans="2:22" ht="23.1" customHeight="1" x14ac:dyDescent="0.2">
      <c r="B15" s="183" t="s">
        <v>16</v>
      </c>
      <c r="C15" s="23" t="s">
        <v>1</v>
      </c>
      <c r="D15" s="61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P15" s="67">
        <f t="shared" si="0"/>
        <v>0</v>
      </c>
      <c r="Q15" s="76" t="s">
        <v>7</v>
      </c>
      <c r="R15" s="77" t="e">
        <f>[1]Y2018!$E$7</f>
        <v>#REF!</v>
      </c>
      <c r="S15" s="77" t="e">
        <f>[1]Y2018!$F$7</f>
        <v>#REF!</v>
      </c>
      <c r="T15" s="78" t="e">
        <f>P15*R15</f>
        <v>#REF!</v>
      </c>
      <c r="U15" s="78" t="e">
        <f>P15*S15</f>
        <v>#REF!</v>
      </c>
      <c r="V15" s="79" t="s">
        <v>2</v>
      </c>
    </row>
    <row r="16" spans="2:22" ht="23.1" customHeight="1" x14ac:dyDescent="0.2">
      <c r="B16" s="172"/>
      <c r="C16" s="23" t="s">
        <v>3</v>
      </c>
      <c r="D16" s="58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0"/>
      <c r="P16" s="68">
        <f t="shared" si="0"/>
        <v>0</v>
      </c>
      <c r="Q16" s="73" t="s">
        <v>4</v>
      </c>
      <c r="R16" s="74" t="s">
        <v>2</v>
      </c>
      <c r="S16" s="74" t="s">
        <v>2</v>
      </c>
      <c r="T16" s="74" t="s">
        <v>2</v>
      </c>
      <c r="U16" s="74" t="s">
        <v>2</v>
      </c>
      <c r="V16" s="75">
        <f>P16</f>
        <v>0</v>
      </c>
    </row>
    <row r="17" spans="2:22" ht="23.1" customHeight="1" x14ac:dyDescent="0.2">
      <c r="B17" s="183" t="s">
        <v>17</v>
      </c>
      <c r="C17" s="23" t="s">
        <v>1</v>
      </c>
      <c r="D17" s="61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3"/>
      <c r="P17" s="67">
        <f t="shared" si="0"/>
        <v>0</v>
      </c>
      <c r="Q17" s="76" t="s">
        <v>7</v>
      </c>
      <c r="R17" s="77" t="e">
        <f>[1]Y2018!$E$8</f>
        <v>#REF!</v>
      </c>
      <c r="S17" s="77" t="e">
        <f>[1]Y2018!$F$8</f>
        <v>#REF!</v>
      </c>
      <c r="T17" s="78" t="e">
        <f>P17*R17</f>
        <v>#REF!</v>
      </c>
      <c r="U17" s="78" t="e">
        <f>P17*S17</f>
        <v>#REF!</v>
      </c>
      <c r="V17" s="79" t="s">
        <v>2</v>
      </c>
    </row>
    <row r="18" spans="2:22" ht="23.1" customHeight="1" x14ac:dyDescent="0.2">
      <c r="B18" s="172"/>
      <c r="C18" s="23" t="s">
        <v>3</v>
      </c>
      <c r="D18" s="58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/>
      <c r="P18" s="68">
        <f t="shared" si="0"/>
        <v>0</v>
      </c>
      <c r="Q18" s="73" t="s">
        <v>4</v>
      </c>
      <c r="R18" s="74" t="s">
        <v>2</v>
      </c>
      <c r="S18" s="74" t="s">
        <v>2</v>
      </c>
      <c r="T18" s="74" t="s">
        <v>2</v>
      </c>
      <c r="U18" s="74" t="s">
        <v>2</v>
      </c>
      <c r="V18" s="75">
        <f>P18</f>
        <v>0</v>
      </c>
    </row>
    <row r="19" spans="2:22" ht="23.1" customHeight="1" x14ac:dyDescent="0.2">
      <c r="B19" s="171" t="s">
        <v>29</v>
      </c>
      <c r="C19" s="23" t="s">
        <v>1</v>
      </c>
      <c r="D19" s="61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3"/>
      <c r="P19" s="67">
        <f t="shared" si="0"/>
        <v>0</v>
      </c>
      <c r="Q19" s="76" t="s">
        <v>6</v>
      </c>
      <c r="R19" s="77" t="e">
        <f>[1]Y2018!$E$9</f>
        <v>#REF!</v>
      </c>
      <c r="S19" s="77" t="e">
        <f>[1]Y2018!$F$9</f>
        <v>#REF!</v>
      </c>
      <c r="T19" s="78" t="e">
        <f>P19*R19</f>
        <v>#REF!</v>
      </c>
      <c r="U19" s="78" t="e">
        <f>P19*S19</f>
        <v>#REF!</v>
      </c>
      <c r="V19" s="79" t="s">
        <v>2</v>
      </c>
    </row>
    <row r="20" spans="2:22" ht="23.1" customHeight="1" x14ac:dyDescent="0.2">
      <c r="B20" s="172"/>
      <c r="C20" s="23" t="s">
        <v>3</v>
      </c>
      <c r="D20" s="58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60"/>
      <c r="P20" s="68">
        <f t="shared" si="0"/>
        <v>0</v>
      </c>
      <c r="Q20" s="73" t="s">
        <v>4</v>
      </c>
      <c r="R20" s="74" t="s">
        <v>2</v>
      </c>
      <c r="S20" s="74" t="s">
        <v>2</v>
      </c>
      <c r="T20" s="74" t="s">
        <v>2</v>
      </c>
      <c r="U20" s="74" t="s">
        <v>2</v>
      </c>
      <c r="V20" s="75">
        <f>P20</f>
        <v>0</v>
      </c>
    </row>
    <row r="21" spans="2:22" ht="23.1" customHeight="1" x14ac:dyDescent="0.2">
      <c r="B21" s="171" t="s">
        <v>30</v>
      </c>
      <c r="C21" s="23" t="s">
        <v>1</v>
      </c>
      <c r="D21" s="61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7">
        <f t="shared" si="0"/>
        <v>0</v>
      </c>
      <c r="Q21" s="76" t="s">
        <v>6</v>
      </c>
      <c r="R21" s="77" t="e">
        <f>[1]Y2018!$E$10</f>
        <v>#REF!</v>
      </c>
      <c r="S21" s="77" t="e">
        <f>[1]Y2018!$F$10</f>
        <v>#REF!</v>
      </c>
      <c r="T21" s="78" t="e">
        <f>P21*R21</f>
        <v>#REF!</v>
      </c>
      <c r="U21" s="78" t="e">
        <f>P21*S21</f>
        <v>#REF!</v>
      </c>
      <c r="V21" s="79" t="s">
        <v>2</v>
      </c>
    </row>
    <row r="22" spans="2:22" ht="23.1" customHeight="1" thickBot="1" x14ac:dyDescent="0.25">
      <c r="B22" s="172"/>
      <c r="C22" s="23" t="s">
        <v>3</v>
      </c>
      <c r="D22" s="64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6"/>
      <c r="P22" s="68">
        <f t="shared" si="0"/>
        <v>0</v>
      </c>
      <c r="Q22" s="73" t="s">
        <v>4</v>
      </c>
      <c r="R22" s="74" t="s">
        <v>2</v>
      </c>
      <c r="S22" s="74" t="s">
        <v>2</v>
      </c>
      <c r="T22" s="74" t="s">
        <v>2</v>
      </c>
      <c r="U22" s="74" t="s">
        <v>2</v>
      </c>
      <c r="V22" s="75">
        <f>P22</f>
        <v>0</v>
      </c>
    </row>
    <row r="23" spans="2:22" ht="13.5" customHeight="1" x14ac:dyDescent="0.2">
      <c r="B23" s="25"/>
      <c r="C23" s="26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2"/>
      <c r="R23" s="81"/>
      <c r="S23" s="81"/>
      <c r="T23" s="81"/>
      <c r="U23" s="83"/>
      <c r="V23" s="84"/>
    </row>
    <row r="24" spans="2:22" ht="45.9" customHeight="1" x14ac:dyDescent="0.2">
      <c r="B24" s="184" t="s">
        <v>13</v>
      </c>
      <c r="C24" s="185"/>
      <c r="D24" s="85" t="s">
        <v>2</v>
      </c>
      <c r="E24" s="85" t="s">
        <v>2</v>
      </c>
      <c r="F24" s="85" t="s">
        <v>2</v>
      </c>
      <c r="G24" s="85" t="s">
        <v>2</v>
      </c>
      <c r="H24" s="85" t="s">
        <v>2</v>
      </c>
      <c r="I24" s="85" t="s">
        <v>2</v>
      </c>
      <c r="J24" s="85" t="s">
        <v>2</v>
      </c>
      <c r="K24" s="85" t="s">
        <v>2</v>
      </c>
      <c r="L24" s="85" t="s">
        <v>2</v>
      </c>
      <c r="M24" s="85" t="s">
        <v>2</v>
      </c>
      <c r="N24" s="85" t="s">
        <v>2</v>
      </c>
      <c r="O24" s="85" t="s">
        <v>2</v>
      </c>
      <c r="P24" s="85" t="s">
        <v>2</v>
      </c>
      <c r="Q24" s="86" t="s">
        <v>2</v>
      </c>
      <c r="R24" s="87" t="s">
        <v>2</v>
      </c>
      <c r="S24" s="87" t="s">
        <v>2</v>
      </c>
      <c r="T24" s="88" t="e">
        <f>SUM(T7:T22)</f>
        <v>#REF!</v>
      </c>
      <c r="U24" s="85" t="s">
        <v>2</v>
      </c>
      <c r="V24" s="89" t="s">
        <v>2</v>
      </c>
    </row>
    <row r="25" spans="2:22" ht="45.9" customHeight="1" x14ac:dyDescent="0.2">
      <c r="B25" s="186" t="s">
        <v>14</v>
      </c>
      <c r="C25" s="187"/>
      <c r="D25" s="90" t="s">
        <v>2</v>
      </c>
      <c r="E25" s="90" t="s">
        <v>2</v>
      </c>
      <c r="F25" s="90" t="s">
        <v>2</v>
      </c>
      <c r="G25" s="90" t="s">
        <v>2</v>
      </c>
      <c r="H25" s="90" t="s">
        <v>2</v>
      </c>
      <c r="I25" s="90" t="s">
        <v>2</v>
      </c>
      <c r="J25" s="90" t="s">
        <v>2</v>
      </c>
      <c r="K25" s="90" t="s">
        <v>2</v>
      </c>
      <c r="L25" s="90" t="s">
        <v>2</v>
      </c>
      <c r="M25" s="90" t="s">
        <v>2</v>
      </c>
      <c r="N25" s="90" t="s">
        <v>2</v>
      </c>
      <c r="O25" s="90" t="s">
        <v>2</v>
      </c>
      <c r="P25" s="90" t="s">
        <v>2</v>
      </c>
      <c r="Q25" s="91" t="s">
        <v>2</v>
      </c>
      <c r="R25" s="92" t="s">
        <v>2</v>
      </c>
      <c r="S25" s="92" t="s">
        <v>2</v>
      </c>
      <c r="T25" s="90" t="s">
        <v>2</v>
      </c>
      <c r="U25" s="93" t="e">
        <f>SUM(U7:U22)</f>
        <v>#REF!</v>
      </c>
      <c r="V25" s="94" t="s">
        <v>2</v>
      </c>
    </row>
    <row r="26" spans="2:22" ht="35.1" customHeight="1" x14ac:dyDescent="0.2">
      <c r="B26" s="166" t="s">
        <v>8</v>
      </c>
      <c r="C26" s="167"/>
      <c r="D26" s="95" t="s">
        <v>2</v>
      </c>
      <c r="E26" s="95" t="s">
        <v>2</v>
      </c>
      <c r="F26" s="95" t="s">
        <v>2</v>
      </c>
      <c r="G26" s="95" t="s">
        <v>2</v>
      </c>
      <c r="H26" s="95" t="s">
        <v>2</v>
      </c>
      <c r="I26" s="95" t="s">
        <v>2</v>
      </c>
      <c r="J26" s="95" t="s">
        <v>2</v>
      </c>
      <c r="K26" s="95" t="s">
        <v>2</v>
      </c>
      <c r="L26" s="95" t="s">
        <v>2</v>
      </c>
      <c r="M26" s="95" t="s">
        <v>2</v>
      </c>
      <c r="N26" s="95" t="s">
        <v>2</v>
      </c>
      <c r="O26" s="95" t="s">
        <v>2</v>
      </c>
      <c r="P26" s="95" t="s">
        <v>2</v>
      </c>
      <c r="Q26" s="96" t="s">
        <v>2</v>
      </c>
      <c r="R26" s="97" t="s">
        <v>2</v>
      </c>
      <c r="S26" s="97" t="s">
        <v>2</v>
      </c>
      <c r="T26" s="95" t="s">
        <v>2</v>
      </c>
      <c r="U26" s="98" t="s">
        <v>15</v>
      </c>
      <c r="V26" s="138">
        <f>SUM(V7:V22)</f>
        <v>0</v>
      </c>
    </row>
    <row r="27" spans="2:22" ht="13.5" customHeight="1" thickBot="1" x14ac:dyDescent="0.25">
      <c r="B27" s="16"/>
      <c r="C27" s="17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99"/>
      <c r="Q27" s="100"/>
      <c r="R27" s="99"/>
      <c r="S27" s="99"/>
      <c r="T27" s="99"/>
      <c r="U27" s="101"/>
      <c r="V27" s="102"/>
    </row>
    <row r="28" spans="2:22" ht="35.1" customHeight="1" x14ac:dyDescent="0.2">
      <c r="B28" s="160" t="s">
        <v>9</v>
      </c>
      <c r="C28" s="161"/>
      <c r="D28" s="55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7"/>
      <c r="P28" s="103">
        <f>SUM(D28:O28)</f>
        <v>0</v>
      </c>
      <c r="Q28" s="69" t="s">
        <v>19</v>
      </c>
      <c r="R28" s="104"/>
      <c r="S28" s="104"/>
      <c r="T28" s="104"/>
      <c r="U28" s="104"/>
      <c r="V28" s="105"/>
    </row>
    <row r="29" spans="2:22" ht="35.1" customHeight="1" x14ac:dyDescent="0.2">
      <c r="B29" s="162" t="s">
        <v>37</v>
      </c>
      <c r="C29" s="163"/>
      <c r="D29" s="61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3"/>
      <c r="P29" s="106">
        <f>SUM(D29:O29)</f>
        <v>0</v>
      </c>
      <c r="Q29" s="76" t="s">
        <v>19</v>
      </c>
      <c r="R29" s="107"/>
      <c r="S29" s="107"/>
      <c r="T29" s="107"/>
      <c r="U29" s="107"/>
      <c r="V29" s="108"/>
    </row>
    <row r="30" spans="2:22" ht="30.9" customHeight="1" x14ac:dyDescent="0.2">
      <c r="B30" s="162" t="s">
        <v>38</v>
      </c>
      <c r="C30" s="163"/>
      <c r="D30" s="61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3"/>
      <c r="P30" s="106">
        <f>SUM(D30:O30)</f>
        <v>0</v>
      </c>
      <c r="Q30" s="76" t="s">
        <v>19</v>
      </c>
      <c r="R30" s="107"/>
      <c r="S30" s="107"/>
      <c r="T30" s="107"/>
      <c r="U30" s="107"/>
      <c r="V30" s="108"/>
    </row>
    <row r="31" spans="2:22" ht="30.9" customHeight="1" thickBot="1" x14ac:dyDescent="0.25">
      <c r="B31" s="162" t="s">
        <v>39</v>
      </c>
      <c r="C31" s="163"/>
      <c r="D31" s="109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  <c r="P31" s="106">
        <f>SUM(D31:O31)</f>
        <v>0</v>
      </c>
      <c r="Q31" s="76" t="s">
        <v>19</v>
      </c>
      <c r="R31" s="107"/>
      <c r="S31" s="107"/>
      <c r="T31" s="107"/>
      <c r="U31" s="107"/>
      <c r="V31" s="108"/>
    </row>
    <row r="32" spans="2:22" ht="27.9" customHeight="1" x14ac:dyDescent="0.2">
      <c r="B32" s="168" t="s">
        <v>32</v>
      </c>
      <c r="C32" s="169"/>
      <c r="D32" s="112">
        <f>SUM(D28:D31)</f>
        <v>0</v>
      </c>
      <c r="E32" s="113">
        <f t="shared" ref="E32:P32" si="1">SUM(E28:E31)</f>
        <v>0</v>
      </c>
      <c r="F32" s="113">
        <f t="shared" si="1"/>
        <v>0</v>
      </c>
      <c r="G32" s="113">
        <f t="shared" si="1"/>
        <v>0</v>
      </c>
      <c r="H32" s="113">
        <f t="shared" si="1"/>
        <v>0</v>
      </c>
      <c r="I32" s="113">
        <f t="shared" si="1"/>
        <v>0</v>
      </c>
      <c r="J32" s="113">
        <f t="shared" si="1"/>
        <v>0</v>
      </c>
      <c r="K32" s="113">
        <f t="shared" si="1"/>
        <v>0</v>
      </c>
      <c r="L32" s="113">
        <f t="shared" si="1"/>
        <v>0</v>
      </c>
      <c r="M32" s="113">
        <f t="shared" si="1"/>
        <v>0</v>
      </c>
      <c r="N32" s="113">
        <f t="shared" si="1"/>
        <v>0</v>
      </c>
      <c r="O32" s="114">
        <f t="shared" si="1"/>
        <v>0</v>
      </c>
      <c r="P32" s="115">
        <f t="shared" si="1"/>
        <v>0</v>
      </c>
      <c r="Q32" s="116" t="s">
        <v>35</v>
      </c>
      <c r="R32" s="117"/>
      <c r="S32" s="117"/>
      <c r="T32" s="118"/>
      <c r="U32" s="118"/>
      <c r="V32" s="119"/>
    </row>
    <row r="33" spans="2:22" ht="13.5" customHeight="1" thickBot="1" x14ac:dyDescent="0.25">
      <c r="B33" s="16"/>
      <c r="C33" s="17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99"/>
      <c r="Q33" s="100"/>
      <c r="R33" s="99"/>
      <c r="S33" s="99"/>
      <c r="T33" s="99"/>
      <c r="U33" s="101"/>
      <c r="V33" s="102"/>
    </row>
    <row r="34" spans="2:22" ht="27" customHeight="1" x14ac:dyDescent="0.2">
      <c r="B34" s="160" t="s">
        <v>77</v>
      </c>
      <c r="C34" s="161"/>
      <c r="D34" s="55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7"/>
      <c r="P34" s="120">
        <f>SUM(D34:O34)</f>
        <v>0</v>
      </c>
      <c r="Q34" s="69" t="s">
        <v>10</v>
      </c>
      <c r="R34" s="104"/>
      <c r="S34" s="104"/>
      <c r="T34" s="104"/>
      <c r="U34" s="104"/>
      <c r="V34" s="105"/>
    </row>
    <row r="35" spans="2:22" ht="30" customHeight="1" x14ac:dyDescent="0.2">
      <c r="B35" s="162" t="s">
        <v>33</v>
      </c>
      <c r="C35" s="163"/>
      <c r="D35" s="61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3"/>
      <c r="P35" s="121">
        <f>SUM(D35:O35)</f>
        <v>0</v>
      </c>
      <c r="Q35" s="76" t="s">
        <v>10</v>
      </c>
      <c r="R35" s="107"/>
      <c r="S35" s="107"/>
      <c r="T35" s="107"/>
      <c r="U35" s="107"/>
      <c r="V35" s="108"/>
    </row>
    <row r="36" spans="2:22" ht="27" customHeight="1" thickBot="1" x14ac:dyDescent="0.25">
      <c r="B36" s="164" t="s">
        <v>34</v>
      </c>
      <c r="C36" s="165"/>
      <c r="D36" s="109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  <c r="P36" s="122">
        <f>SUM(D36:O36)</f>
        <v>0</v>
      </c>
      <c r="Q36" s="76" t="s">
        <v>10</v>
      </c>
      <c r="R36" s="123"/>
      <c r="S36" s="123"/>
      <c r="T36" s="123"/>
      <c r="U36" s="123"/>
      <c r="V36" s="124"/>
    </row>
    <row r="37" spans="2:22" ht="13.5" customHeight="1" x14ac:dyDescent="0.2">
      <c r="B37" s="16"/>
      <c r="C37" s="1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8"/>
      <c r="Q37" s="19"/>
      <c r="R37" s="18"/>
      <c r="S37" s="18"/>
      <c r="T37" s="18"/>
      <c r="U37" s="20"/>
      <c r="V37" s="21"/>
    </row>
    <row r="39" spans="2:22" ht="13.5" customHeight="1" x14ac:dyDescent="0.2">
      <c r="B39" s="4"/>
    </row>
    <row r="40" spans="2:22" ht="34.799999999999997" x14ac:dyDescent="0.2">
      <c r="C40" s="170" t="str">
        <f>D4&amp;"使用量グラフ"</f>
        <v>電力使用量グラフ</v>
      </c>
      <c r="D40" s="170"/>
      <c r="E40" s="170"/>
      <c r="F40" s="170"/>
    </row>
    <row r="43" spans="2:22" ht="20.100000000000001" customHeight="1" x14ac:dyDescent="0.2">
      <c r="C43" s="125" t="s">
        <v>1</v>
      </c>
      <c r="D43" s="126">
        <f>CHOOSE(MATCH(D4,{"電力","灯油","A重油","都市ガス","液化天然ガス（ＬＮＧ）","液化石油ガス（ＬＰＧ）","ガソリン","軽油","水使用量合計","紙類廃棄","その他一般廃棄物","産業廃棄物"},0),D7,D9,D11,D13,D15,D17,D19,D21,D32,D34,D35,D36)</f>
        <v>0</v>
      </c>
      <c r="E43" s="126">
        <f>CHOOSE(MATCH(D4,{"電力","灯油","A重油","都市ガス","液化天然ガス（ＬＮＧ）","液化石油ガス（ＬＰＧ）","ガソリン","軽油","水使用量合計","紙類廃棄","その他一般廃棄物","産業廃棄物"},0),E7,E9,E11,E13,E15,E17,E19,E21,E32,E34,E35,E36)</f>
        <v>0</v>
      </c>
      <c r="F43" s="126">
        <f>CHOOSE(MATCH(D4,{"電力","灯油","A重油","都市ガス","液化天然ガス（ＬＮＧ）","液化石油ガス（ＬＰＧ）","ガソリン","軽油","水使用量合計","紙類廃棄","その他一般廃棄物","産業廃棄物"},0),F7,F9,F11,F13,F15,F17,F19,F21,F32,F34,F35,F36)</f>
        <v>0</v>
      </c>
      <c r="G43" s="126">
        <f>CHOOSE(MATCH(D4,{"電力","灯油","A重油","都市ガス","液化天然ガス（ＬＮＧ）","液化石油ガス（ＬＰＧ）","ガソリン","軽油","水使用量合計","紙類廃棄","その他一般廃棄物","産業廃棄物"},0),G7,G9,G11,G13,G15,G17,G19,G21,G32,G34,G35,G36)</f>
        <v>0</v>
      </c>
      <c r="H43" s="126">
        <f>CHOOSE(MATCH(D4,{"電力","灯油","A重油","都市ガス","液化天然ガス（ＬＮＧ）","液化石油ガス（ＬＰＧ）","ガソリン","軽油","水使用量合計","紙類廃棄","その他一般廃棄物","産業廃棄物"},0),H7,H9,H11,H13,H15,H17,H19,H21,H32,H34,H35,H36)</f>
        <v>0</v>
      </c>
      <c r="I43" s="126">
        <f>CHOOSE(MATCH(D4,{"電力","灯油","A重油","都市ガス","液化天然ガス（ＬＮＧ）","液化石油ガス（ＬＰＧ）","ガソリン","軽油","水使用量合計","紙類廃棄","その他一般廃棄物","産業廃棄物"},0),I7,I9,I11,I13,I15,I17,I19,I21,I32,I34,I35,I36)</f>
        <v>0</v>
      </c>
      <c r="J43" s="126">
        <f>CHOOSE(MATCH(D4,{"電力","灯油","A重油","都市ガス","液化天然ガス（ＬＮＧ）","液化石油ガス（ＬＰＧ）","ガソリン","軽油","水使用量合計","紙類廃棄","その他一般廃棄物","産業廃棄物"},0),J7,J9,J11,J13,J15,J17,J19,J21,J32,J34,J35,J36)</f>
        <v>0</v>
      </c>
      <c r="K43" s="126">
        <f>CHOOSE(MATCH(D4,{"電力","灯油","A重油","都市ガス","液化天然ガス（ＬＮＧ）","液化石油ガス（ＬＰＧ）","ガソリン","軽油","水使用量合計","紙類廃棄","その他一般廃棄物","産業廃棄物"},0),K7,K9,K11,K13,K15,K17,K19,K21,K32,K34,K35,K36)</f>
        <v>0</v>
      </c>
      <c r="L43" s="126">
        <f>CHOOSE(MATCH(D4,{"電力","灯油","A重油","都市ガス","液化天然ガス（ＬＮＧ）","液化石油ガス（ＬＰＧ）","ガソリン","軽油","水使用量合計","紙類廃棄","その他一般廃棄物","産業廃棄物"},0),L7,L9,L11,L13,L15,L17,L19,L21,L32,L34,L35,L36)</f>
        <v>0</v>
      </c>
      <c r="M43" s="126">
        <f>CHOOSE(MATCH(D4,{"電力","灯油","A重油","都市ガス","液化天然ガス（ＬＮＧ）","液化石油ガス（ＬＰＧ）","ガソリン","軽油","水使用量合計","紙類廃棄","その他一般廃棄物","産業廃棄物"},0),M7,M9,M11,M13,M15,M17,M19,M21,M32,M34,M35,M36)</f>
        <v>0</v>
      </c>
      <c r="N43" s="126">
        <f>CHOOSE(MATCH(D4,{"電力","灯油","A重油","都市ガス","液化天然ガス（ＬＮＧ）","液化石油ガス（ＬＰＧ）","ガソリン","軽油","水使用量合計","紙類廃棄","その他一般廃棄物","産業廃棄物"},0),N7,N9,N11,N13,N15,N17,N19,N21,N32,N34,N35,N36)</f>
        <v>0</v>
      </c>
      <c r="O43" s="126">
        <f>CHOOSE(MATCH(D4,{"電力","灯油","A重油","都市ガス","液化天然ガス（ＬＮＧ）","液化石油ガス（ＬＰＧ）","ガソリン","軽油","水使用量合計","紙類廃棄","その他一般廃棄物","産業廃棄物"},0),O7,O9,O11,O13,O15,O17,O19,O21,O32,O34,O35,O36)</f>
        <v>0</v>
      </c>
    </row>
    <row r="46" spans="2:22" ht="16.2" x14ac:dyDescent="0.2"/>
    <row r="61" ht="16.2" x14ac:dyDescent="0.2"/>
    <row r="83" spans="5:5" ht="17.399999999999999" x14ac:dyDescent="0.5">
      <c r="E83" s="5"/>
    </row>
    <row r="84" spans="5:5" ht="17.399999999999999" x14ac:dyDescent="0.5">
      <c r="E84" s="5"/>
    </row>
    <row r="85" spans="5:5" ht="17.399999999999999" x14ac:dyDescent="0.5">
      <c r="E85" s="5"/>
    </row>
  </sheetData>
  <sheetProtection algorithmName="SHA-512" hashValue="kTkLxhZxu28DN5uIzR+eAnYb5s5qqahyN+x+9rmgH+le4dWaLm33ai9r4wk9BJr0W6Oxv9P9xNW8YMEb9qeUqg==" saltValue="yLY49iMXp9XKe4FdW2ZWVA==" spinCount="100000" sheet="1" objects="1" scenarios="1"/>
  <mergeCells count="24">
    <mergeCell ref="C40:F40"/>
    <mergeCell ref="B9:B10"/>
    <mergeCell ref="D3:F3"/>
    <mergeCell ref="J3:L3"/>
    <mergeCell ref="D4:F4"/>
    <mergeCell ref="B7:B8"/>
    <mergeCell ref="J4:L4"/>
    <mergeCell ref="B30:C30"/>
    <mergeCell ref="B11:B12"/>
    <mergeCell ref="B13:B14"/>
    <mergeCell ref="B15:B16"/>
    <mergeCell ref="B17:B18"/>
    <mergeCell ref="B19:B20"/>
    <mergeCell ref="B21:B22"/>
    <mergeCell ref="B24:C24"/>
    <mergeCell ref="B25:C25"/>
    <mergeCell ref="B34:C34"/>
    <mergeCell ref="B35:C35"/>
    <mergeCell ref="B36:C36"/>
    <mergeCell ref="B26:C26"/>
    <mergeCell ref="B28:C28"/>
    <mergeCell ref="B29:C29"/>
    <mergeCell ref="B31:C31"/>
    <mergeCell ref="B32:C32"/>
  </mergeCells>
  <phoneticPr fontId="1"/>
  <conditionalFormatting sqref="D7:D22">
    <cfRule type="expression" dxfId="623" priority="35">
      <formula>(SUM($D$7:$D$22))=0</formula>
    </cfRule>
  </conditionalFormatting>
  <conditionalFormatting sqref="D28:D31">
    <cfRule type="expression" dxfId="622" priority="17">
      <formula>$D$32=0</formula>
    </cfRule>
  </conditionalFormatting>
  <conditionalFormatting sqref="D34:D36">
    <cfRule type="expression" dxfId="621" priority="14">
      <formula>(SUM($D$34:$D$36)=0)</formula>
    </cfRule>
  </conditionalFormatting>
  <conditionalFormatting sqref="D28:M31">
    <cfRule type="expression" dxfId="620" priority="28">
      <formula>AND(D27&lt;&gt;"",D28="")</formula>
    </cfRule>
    <cfRule type="expression" dxfId="619" priority="27">
      <formula>D28&lt;&gt;""</formula>
    </cfRule>
  </conditionalFormatting>
  <conditionalFormatting sqref="D7:O22">
    <cfRule type="expression" dxfId="618" priority="48">
      <formula>AND(D6&lt;&gt;"",D7="")</formula>
    </cfRule>
    <cfRule type="expression" dxfId="617" priority="47">
      <formula>D7&lt;&gt;""</formula>
    </cfRule>
  </conditionalFormatting>
  <conditionalFormatting sqref="D34:O36">
    <cfRule type="expression" dxfId="616" priority="15">
      <formula>D34&lt;&gt;""</formula>
    </cfRule>
    <cfRule type="expression" dxfId="615" priority="16">
      <formula>AND(D33&lt;&gt;"",D34="")</formula>
    </cfRule>
  </conditionalFormatting>
  <conditionalFormatting sqref="E7:E22">
    <cfRule type="expression" dxfId="614" priority="36">
      <formula>(SUM($E$7:$E$22))=0</formula>
    </cfRule>
  </conditionalFormatting>
  <conditionalFormatting sqref="E28:E31">
    <cfRule type="expression" dxfId="613" priority="18">
      <formula>$E$32=0</formula>
    </cfRule>
  </conditionalFormatting>
  <conditionalFormatting sqref="E34:E36">
    <cfRule type="expression" dxfId="612" priority="13">
      <formula>(SUM($E$34:$E$36)=0)</formula>
    </cfRule>
  </conditionalFormatting>
  <conditionalFormatting sqref="F7:F22">
    <cfRule type="expression" dxfId="611" priority="37">
      <formula>(SUM($F$7:$F$22))=0</formula>
    </cfRule>
  </conditionalFormatting>
  <conditionalFormatting sqref="F28:F31">
    <cfRule type="expression" dxfId="610" priority="19">
      <formula>$F$32=0</formula>
    </cfRule>
  </conditionalFormatting>
  <conditionalFormatting sqref="F34:F36">
    <cfRule type="expression" dxfId="609" priority="12">
      <formula>(SUM($F$34:$F$36)=0)</formula>
    </cfRule>
  </conditionalFormatting>
  <conditionalFormatting sqref="G7:G22">
    <cfRule type="expression" dxfId="608" priority="38">
      <formula>(SUM($G$7:$G$22))=0</formula>
    </cfRule>
  </conditionalFormatting>
  <conditionalFormatting sqref="G28:G31">
    <cfRule type="expression" dxfId="607" priority="20">
      <formula>$G$32=0</formula>
    </cfRule>
  </conditionalFormatting>
  <conditionalFormatting sqref="G34:G36">
    <cfRule type="expression" dxfId="606" priority="11">
      <formula>(SUM($G$34:$G$36)=0)</formula>
    </cfRule>
  </conditionalFormatting>
  <conditionalFormatting sqref="H4">
    <cfRule type="expression" dxfId="605" priority="2">
      <formula>$H$3&lt;&gt;"その他"</formula>
    </cfRule>
  </conditionalFormatting>
  <conditionalFormatting sqref="H7:H22">
    <cfRule type="expression" dxfId="604" priority="39">
      <formula>(SUM($H$7:$H$22))=0</formula>
    </cfRule>
  </conditionalFormatting>
  <conditionalFormatting sqref="H28:H31">
    <cfRule type="expression" dxfId="603" priority="21">
      <formula>$H$32=0</formula>
    </cfRule>
  </conditionalFormatting>
  <conditionalFormatting sqref="H34:H36">
    <cfRule type="expression" dxfId="602" priority="10">
      <formula>(SUM($H$34:$H$36)=0)</formula>
    </cfRule>
  </conditionalFormatting>
  <conditionalFormatting sqref="I7:I22">
    <cfRule type="expression" dxfId="601" priority="40">
      <formula>(SUM($I$7:$I$22))=0</formula>
    </cfRule>
  </conditionalFormatting>
  <conditionalFormatting sqref="I28:I31">
    <cfRule type="expression" dxfId="600" priority="22">
      <formula>$I$32=0</formula>
    </cfRule>
  </conditionalFormatting>
  <conditionalFormatting sqref="I34:I36">
    <cfRule type="expression" dxfId="599" priority="9">
      <formula>(SUM($I$34:$I$36)=0)</formula>
    </cfRule>
  </conditionalFormatting>
  <conditionalFormatting sqref="J7:J22">
    <cfRule type="expression" dxfId="598" priority="41">
      <formula>(SUM($J$7:$J$22))=0</formula>
    </cfRule>
  </conditionalFormatting>
  <conditionalFormatting sqref="J28:J31">
    <cfRule type="expression" dxfId="597" priority="23">
      <formula>$J$32=0</formula>
    </cfRule>
  </conditionalFormatting>
  <conditionalFormatting sqref="J34:J36">
    <cfRule type="expression" dxfId="596" priority="8">
      <formula>(SUM($J$34:$J$36)=0)</formula>
    </cfRule>
  </conditionalFormatting>
  <conditionalFormatting sqref="J4:L4">
    <cfRule type="expression" dxfId="595" priority="1">
      <formula>$J$3&lt;&gt;"その他"</formula>
    </cfRule>
  </conditionalFormatting>
  <conditionalFormatting sqref="K7:K22">
    <cfRule type="expression" dxfId="594" priority="42">
      <formula>(SUM($K$7:$K$22))=0</formula>
    </cfRule>
  </conditionalFormatting>
  <conditionalFormatting sqref="K28:K31">
    <cfRule type="expression" dxfId="593" priority="24">
      <formula>$K$32=0</formula>
    </cfRule>
  </conditionalFormatting>
  <conditionalFormatting sqref="K34:K36">
    <cfRule type="expression" dxfId="592" priority="7">
      <formula>(SUM($K$34:$K$36)=0)</formula>
    </cfRule>
  </conditionalFormatting>
  <conditionalFormatting sqref="L7:L22">
    <cfRule type="expression" dxfId="591" priority="43">
      <formula>(SUM($L$7:$L$22))=0</formula>
    </cfRule>
  </conditionalFormatting>
  <conditionalFormatting sqref="L28:L31">
    <cfRule type="expression" dxfId="590" priority="25">
      <formula>$L$32=0</formula>
    </cfRule>
  </conditionalFormatting>
  <conditionalFormatting sqref="L34:L36">
    <cfRule type="expression" dxfId="589" priority="6">
      <formula>(SUM($L$34:$L$36)=0)</formula>
    </cfRule>
  </conditionalFormatting>
  <conditionalFormatting sqref="M7:M22">
    <cfRule type="expression" dxfId="588" priority="44">
      <formula>(SUM($M$7:$M$22))=0</formula>
    </cfRule>
  </conditionalFormatting>
  <conditionalFormatting sqref="M28:M31">
    <cfRule type="expression" dxfId="587" priority="26">
      <formula>$M$32=0</formula>
    </cfRule>
  </conditionalFormatting>
  <conditionalFormatting sqref="M34:M36">
    <cfRule type="expression" dxfId="586" priority="5">
      <formula>(SUM($M$34:$M$36)=0)</formula>
    </cfRule>
  </conditionalFormatting>
  <conditionalFormatting sqref="N7:N22">
    <cfRule type="expression" dxfId="585" priority="45">
      <formula>(SUM($N$7:$N$22))=0</formula>
    </cfRule>
  </conditionalFormatting>
  <conditionalFormatting sqref="N28:N31">
    <cfRule type="expression" dxfId="584" priority="30">
      <formula>N28&lt;&gt;""</formula>
    </cfRule>
    <cfRule type="expression" dxfId="583" priority="31">
      <formula>AND(N27&lt;&gt;"",N28="")</formula>
    </cfRule>
    <cfRule type="expression" dxfId="582" priority="29">
      <formula>$N$32=0</formula>
    </cfRule>
  </conditionalFormatting>
  <conditionalFormatting sqref="N34:N36">
    <cfRule type="expression" dxfId="581" priority="4">
      <formula>(SUM($N$34:$N$36)=0)</formula>
    </cfRule>
  </conditionalFormatting>
  <conditionalFormatting sqref="O7:O22">
    <cfRule type="expression" dxfId="580" priority="46">
      <formula>(SUM($O$7:$O$22))=0</formula>
    </cfRule>
  </conditionalFormatting>
  <conditionalFormatting sqref="O28:O31">
    <cfRule type="expression" dxfId="579" priority="32">
      <formula>$O$32=0</formula>
    </cfRule>
    <cfRule type="expression" dxfId="578" priority="33">
      <formula>O28&lt;&gt;""</formula>
    </cfRule>
    <cfRule type="expression" dxfId="577" priority="34">
      <formula>AND(O27&lt;&gt;"",O28="")</formula>
    </cfRule>
  </conditionalFormatting>
  <conditionalFormatting sqref="O34:O36">
    <cfRule type="expression" dxfId="576" priority="3">
      <formula>(SUM($O$34:$O$36)=0)</formula>
    </cfRule>
  </conditionalFormatting>
  <dataValidations count="4">
    <dataValidation type="list" allowBlank="1" showInputMessage="1" showErrorMessage="1" sqref="J3:L3" xr:uid="{00000000-0002-0000-0800-000001000000}">
      <formula1>"「昼間」午前8時～午後10時まで,「夜間」午後10時～翌午前8時まで, その他"</formula1>
    </dataValidation>
    <dataValidation type="list" allowBlank="1" showInputMessage="1" showErrorMessage="1" sqref="H3" xr:uid="{00000000-0002-0000-0800-000002000000}">
      <formula1>"北海道電力,東北電力,東京電力,中部電力,北陸電力,関西電力,中国電力,四国電力,九州電力,沖縄電力,その他"</formula1>
    </dataValidation>
    <dataValidation type="custom" operator="greaterThan" allowBlank="1" showInputMessage="1" showErrorMessage="1" sqref="H4 J4:L4" xr:uid="{00000000-0002-0000-0800-000003000000}">
      <formula1>AND(H3="その他",ISNUMBER(H4))</formula1>
    </dataValidation>
    <dataValidation type="list" allowBlank="1" showInputMessage="1" showErrorMessage="1" sqref="D4:F4" xr:uid="{350F79C9-E5FF-854C-BD30-5922C26A885B}">
      <formula1>"電力,灯油,A重油,都市ガス,液化天然ガス（ＬＮＧ）,液化石油ガス（ＬＰＧ）,ガソリン,軽油,水使用量合計,紙類廃棄,その他一般廃棄物,産業廃棄物"</formula1>
    </dataValidation>
  </dataValidations>
  <hyperlinks>
    <hyperlink ref="H5" r:id="rId1" xr:uid="{00000000-0004-0000-0800-000000000000}"/>
  </hyperlinks>
  <pageMargins left="0.19" right="0.17000000000000004" top="0.33" bottom="0.75000000000000011" header="0.17000000000000004" footer="0.51"/>
  <pageSetup paperSize="8" scale="71" orientation="portrait" horizontalDpi="4294967292" verticalDpi="4294967292"/>
  <rowBreaks count="1" manualBreakCount="1">
    <brk id="78" max="16383" man="1"/>
  </rowBreaks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1573</vt:i4>
      </vt:variant>
    </vt:vector>
  </HeadingPairs>
  <TitlesOfParts>
    <vt:vector size="1597" baseType="lpstr">
      <vt:lpstr>使用方法</vt:lpstr>
      <vt:lpstr>2011年度</vt:lpstr>
      <vt:lpstr>2012年度</vt:lpstr>
      <vt:lpstr>2013年度</vt:lpstr>
      <vt:lpstr>2014年度</vt:lpstr>
      <vt:lpstr>2015年度</vt:lpstr>
      <vt:lpstr>2016年度</vt:lpstr>
      <vt:lpstr>2017年度</vt:lpstr>
      <vt:lpstr>2018年度</vt:lpstr>
      <vt:lpstr>2019年度</vt:lpstr>
      <vt:lpstr>2020年度</vt:lpstr>
      <vt:lpstr>2021年度</vt:lpstr>
      <vt:lpstr>2022年度</vt:lpstr>
      <vt:lpstr>2023年度</vt:lpstr>
      <vt:lpstr>2024年度</vt:lpstr>
      <vt:lpstr>2025年度</vt:lpstr>
      <vt:lpstr>2026年度</vt:lpstr>
      <vt:lpstr>2027年度</vt:lpstr>
      <vt:lpstr>2028年度</vt:lpstr>
      <vt:lpstr>2029年度</vt:lpstr>
      <vt:lpstr>2030年度</vt:lpstr>
      <vt:lpstr>シミュレーション</vt:lpstr>
      <vt:lpstr>年度比較</vt:lpstr>
      <vt:lpstr>計算用</vt:lpstr>
      <vt:lpstr>'2011年度'!Ａ重油使用料金１０月</vt:lpstr>
      <vt:lpstr>'2012年度'!Ａ重油使用料金１０月</vt:lpstr>
      <vt:lpstr>'2013年度'!Ａ重油使用料金１０月</vt:lpstr>
      <vt:lpstr>'2014年度'!Ａ重油使用料金１０月</vt:lpstr>
      <vt:lpstr>'2015年度'!Ａ重油使用料金１０月</vt:lpstr>
      <vt:lpstr>'2011年度'!Ａ重油使用料金１１月</vt:lpstr>
      <vt:lpstr>'2012年度'!Ａ重油使用料金１１月</vt:lpstr>
      <vt:lpstr>'2013年度'!Ａ重油使用料金１１月</vt:lpstr>
      <vt:lpstr>'2014年度'!Ａ重油使用料金１１月</vt:lpstr>
      <vt:lpstr>'2015年度'!Ａ重油使用料金１１月</vt:lpstr>
      <vt:lpstr>'2011年度'!Ａ重油使用料金１２月</vt:lpstr>
      <vt:lpstr>'2012年度'!Ａ重油使用料金１２月</vt:lpstr>
      <vt:lpstr>'2013年度'!Ａ重油使用料金１２月</vt:lpstr>
      <vt:lpstr>'2014年度'!Ａ重油使用料金１２月</vt:lpstr>
      <vt:lpstr>'2015年度'!Ａ重油使用料金１２月</vt:lpstr>
      <vt:lpstr>'2011年度'!Ａ重油使用料金１月</vt:lpstr>
      <vt:lpstr>'2012年度'!Ａ重油使用料金１月</vt:lpstr>
      <vt:lpstr>'2013年度'!Ａ重油使用料金１月</vt:lpstr>
      <vt:lpstr>'2014年度'!Ａ重油使用料金１月</vt:lpstr>
      <vt:lpstr>'2015年度'!Ａ重油使用料金１月</vt:lpstr>
      <vt:lpstr>'2011年度'!Ａ重油使用料金２月</vt:lpstr>
      <vt:lpstr>'2012年度'!Ａ重油使用料金２月</vt:lpstr>
      <vt:lpstr>'2013年度'!Ａ重油使用料金２月</vt:lpstr>
      <vt:lpstr>'2014年度'!Ａ重油使用料金２月</vt:lpstr>
      <vt:lpstr>'2015年度'!Ａ重油使用料金２月</vt:lpstr>
      <vt:lpstr>'2011年度'!Ａ重油使用料金３月</vt:lpstr>
      <vt:lpstr>'2012年度'!Ａ重油使用料金３月</vt:lpstr>
      <vt:lpstr>'2013年度'!Ａ重油使用料金３月</vt:lpstr>
      <vt:lpstr>'2014年度'!Ａ重油使用料金３月</vt:lpstr>
      <vt:lpstr>'2015年度'!Ａ重油使用料金３月</vt:lpstr>
      <vt:lpstr>'2011年度'!Ａ重油使用料金４月</vt:lpstr>
      <vt:lpstr>'2012年度'!Ａ重油使用料金４月</vt:lpstr>
      <vt:lpstr>'2013年度'!Ａ重油使用料金４月</vt:lpstr>
      <vt:lpstr>'2014年度'!Ａ重油使用料金４月</vt:lpstr>
      <vt:lpstr>'2015年度'!Ａ重油使用料金４月</vt:lpstr>
      <vt:lpstr>'2011年度'!Ａ重油使用料金５月</vt:lpstr>
      <vt:lpstr>'2012年度'!Ａ重油使用料金５月</vt:lpstr>
      <vt:lpstr>'2013年度'!Ａ重油使用料金５月</vt:lpstr>
      <vt:lpstr>'2014年度'!Ａ重油使用料金５月</vt:lpstr>
      <vt:lpstr>'2015年度'!Ａ重油使用料金５月</vt:lpstr>
      <vt:lpstr>'2011年度'!Ａ重油使用料金６月</vt:lpstr>
      <vt:lpstr>'2012年度'!Ａ重油使用料金６月</vt:lpstr>
      <vt:lpstr>'2013年度'!Ａ重油使用料金６月</vt:lpstr>
      <vt:lpstr>'2014年度'!Ａ重油使用料金６月</vt:lpstr>
      <vt:lpstr>'2015年度'!Ａ重油使用料金６月</vt:lpstr>
      <vt:lpstr>'2011年度'!Ａ重油使用料金７月</vt:lpstr>
      <vt:lpstr>'2012年度'!Ａ重油使用料金７月</vt:lpstr>
      <vt:lpstr>'2013年度'!Ａ重油使用料金７月</vt:lpstr>
      <vt:lpstr>'2014年度'!Ａ重油使用料金７月</vt:lpstr>
      <vt:lpstr>'2015年度'!Ａ重油使用料金７月</vt:lpstr>
      <vt:lpstr>'2011年度'!Ａ重油使用料金８月</vt:lpstr>
      <vt:lpstr>'2012年度'!Ａ重油使用料金８月</vt:lpstr>
      <vt:lpstr>'2013年度'!Ａ重油使用料金８月</vt:lpstr>
      <vt:lpstr>'2014年度'!Ａ重油使用料金８月</vt:lpstr>
      <vt:lpstr>'2015年度'!Ａ重油使用料金８月</vt:lpstr>
      <vt:lpstr>'2011年度'!Ａ重油使用料金９月</vt:lpstr>
      <vt:lpstr>'2012年度'!Ａ重油使用料金９月</vt:lpstr>
      <vt:lpstr>'2013年度'!Ａ重油使用料金９月</vt:lpstr>
      <vt:lpstr>'2014年度'!Ａ重油使用料金９月</vt:lpstr>
      <vt:lpstr>'2015年度'!Ａ重油使用料金９月</vt:lpstr>
      <vt:lpstr>'2011年度'!Ａ重油使用量１０月</vt:lpstr>
      <vt:lpstr>'2012年度'!Ａ重油使用量１０月</vt:lpstr>
      <vt:lpstr>'2013年度'!Ａ重油使用量１０月</vt:lpstr>
      <vt:lpstr>'2014年度'!Ａ重油使用量１０月</vt:lpstr>
      <vt:lpstr>'2015年度'!Ａ重油使用量１０月</vt:lpstr>
      <vt:lpstr>'2011年度'!Ａ重油使用量１１月</vt:lpstr>
      <vt:lpstr>'2012年度'!Ａ重油使用量１１月</vt:lpstr>
      <vt:lpstr>'2013年度'!Ａ重油使用量１１月</vt:lpstr>
      <vt:lpstr>'2014年度'!Ａ重油使用量１１月</vt:lpstr>
      <vt:lpstr>'2015年度'!Ａ重油使用量１１月</vt:lpstr>
      <vt:lpstr>'2011年度'!Ａ重油使用量１２月</vt:lpstr>
      <vt:lpstr>'2012年度'!Ａ重油使用量１２月</vt:lpstr>
      <vt:lpstr>'2013年度'!Ａ重油使用量１２月</vt:lpstr>
      <vt:lpstr>'2014年度'!Ａ重油使用量１２月</vt:lpstr>
      <vt:lpstr>'2015年度'!Ａ重油使用量１２月</vt:lpstr>
      <vt:lpstr>'2011年度'!Ａ重油使用量１月</vt:lpstr>
      <vt:lpstr>'2012年度'!Ａ重油使用量１月</vt:lpstr>
      <vt:lpstr>'2013年度'!Ａ重油使用量１月</vt:lpstr>
      <vt:lpstr>'2014年度'!Ａ重油使用量１月</vt:lpstr>
      <vt:lpstr>'2015年度'!Ａ重油使用量１月</vt:lpstr>
      <vt:lpstr>'2011年度'!Ａ重油使用量２月</vt:lpstr>
      <vt:lpstr>'2012年度'!Ａ重油使用量２月</vt:lpstr>
      <vt:lpstr>'2013年度'!Ａ重油使用量２月</vt:lpstr>
      <vt:lpstr>'2014年度'!Ａ重油使用量２月</vt:lpstr>
      <vt:lpstr>'2015年度'!Ａ重油使用量２月</vt:lpstr>
      <vt:lpstr>'2011年度'!Ａ重油使用量３月</vt:lpstr>
      <vt:lpstr>'2012年度'!Ａ重油使用量３月</vt:lpstr>
      <vt:lpstr>'2013年度'!Ａ重油使用量３月</vt:lpstr>
      <vt:lpstr>'2014年度'!Ａ重油使用量３月</vt:lpstr>
      <vt:lpstr>'2015年度'!Ａ重油使用量３月</vt:lpstr>
      <vt:lpstr>'2011年度'!Ａ重油使用量４月</vt:lpstr>
      <vt:lpstr>'2012年度'!Ａ重油使用量４月</vt:lpstr>
      <vt:lpstr>'2013年度'!Ａ重油使用量４月</vt:lpstr>
      <vt:lpstr>'2014年度'!Ａ重油使用量４月</vt:lpstr>
      <vt:lpstr>'2015年度'!Ａ重油使用量４月</vt:lpstr>
      <vt:lpstr>'2011年度'!Ａ重油使用量５月</vt:lpstr>
      <vt:lpstr>'2012年度'!Ａ重油使用量５月</vt:lpstr>
      <vt:lpstr>'2013年度'!Ａ重油使用量５月</vt:lpstr>
      <vt:lpstr>'2014年度'!Ａ重油使用量５月</vt:lpstr>
      <vt:lpstr>'2015年度'!Ａ重油使用量５月</vt:lpstr>
      <vt:lpstr>'2011年度'!Ａ重油使用量６月</vt:lpstr>
      <vt:lpstr>'2012年度'!Ａ重油使用量６月</vt:lpstr>
      <vt:lpstr>'2013年度'!Ａ重油使用量６月</vt:lpstr>
      <vt:lpstr>'2014年度'!Ａ重油使用量６月</vt:lpstr>
      <vt:lpstr>'2015年度'!Ａ重油使用量６月</vt:lpstr>
      <vt:lpstr>'2011年度'!Ａ重油使用量７月</vt:lpstr>
      <vt:lpstr>'2012年度'!Ａ重油使用量７月</vt:lpstr>
      <vt:lpstr>'2013年度'!Ａ重油使用量７月</vt:lpstr>
      <vt:lpstr>'2014年度'!Ａ重油使用量７月</vt:lpstr>
      <vt:lpstr>'2015年度'!Ａ重油使用量７月</vt:lpstr>
      <vt:lpstr>'2011年度'!Ａ重油使用量８月</vt:lpstr>
      <vt:lpstr>'2012年度'!Ａ重油使用量８月</vt:lpstr>
      <vt:lpstr>'2013年度'!Ａ重油使用量８月</vt:lpstr>
      <vt:lpstr>'2014年度'!Ａ重油使用量８月</vt:lpstr>
      <vt:lpstr>'2015年度'!Ａ重油使用量８月</vt:lpstr>
      <vt:lpstr>'2011年度'!Ａ重油使用量９月</vt:lpstr>
      <vt:lpstr>'2012年度'!Ａ重油使用量９月</vt:lpstr>
      <vt:lpstr>'2013年度'!Ａ重油使用量９月</vt:lpstr>
      <vt:lpstr>'2014年度'!Ａ重油使用量９月</vt:lpstr>
      <vt:lpstr>'2015年度'!Ａ重油使用量９月</vt:lpstr>
      <vt:lpstr>'2011年度'!Ａ重油単位発熱量</vt:lpstr>
      <vt:lpstr>'2012年度'!Ａ重油単位発熱量</vt:lpstr>
      <vt:lpstr>'2013年度'!Ａ重油単位発熱量</vt:lpstr>
      <vt:lpstr>'2014年度'!Ａ重油単位発熱量</vt:lpstr>
      <vt:lpstr>'2015年度'!Ａ重油単位発熱量</vt:lpstr>
      <vt:lpstr>'2011年度'!Ａ重油排出係数</vt:lpstr>
      <vt:lpstr>'2012年度'!Ａ重油排出係数</vt:lpstr>
      <vt:lpstr>'2013年度'!Ａ重油排出係数</vt:lpstr>
      <vt:lpstr>'2014年度'!Ａ重油排出係数</vt:lpstr>
      <vt:lpstr>'2015年度'!Ａ重油排出係数</vt:lpstr>
      <vt:lpstr>'2011年度'!Print_Area</vt:lpstr>
      <vt:lpstr>'2012年度'!Print_Area</vt:lpstr>
      <vt:lpstr>'2013年度'!Print_Area</vt:lpstr>
      <vt:lpstr>'2014年度'!Print_Area</vt:lpstr>
      <vt:lpstr>'2015年度'!Print_Area</vt:lpstr>
      <vt:lpstr>'2016年度'!Print_Area</vt:lpstr>
      <vt:lpstr>'2017年度'!Print_Area</vt:lpstr>
      <vt:lpstr>'2018年度'!Print_Area</vt:lpstr>
      <vt:lpstr>'2019年度'!Print_Area</vt:lpstr>
      <vt:lpstr>'2020年度'!Print_Area</vt:lpstr>
      <vt:lpstr>'2021年度'!Print_Area</vt:lpstr>
      <vt:lpstr>'2022年度'!Print_Area</vt:lpstr>
      <vt:lpstr>'2023年度'!Print_Area</vt:lpstr>
      <vt:lpstr>'2024年度'!Print_Area</vt:lpstr>
      <vt:lpstr>'2025年度'!Print_Area</vt:lpstr>
      <vt:lpstr>'2026年度'!Print_Area</vt:lpstr>
      <vt:lpstr>'2027年度'!Print_Area</vt:lpstr>
      <vt:lpstr>'2028年度'!Print_Area</vt:lpstr>
      <vt:lpstr>'2029年度'!Print_Area</vt:lpstr>
      <vt:lpstr>'2030年度'!Print_Area</vt:lpstr>
      <vt:lpstr>シミュレーション!Print_Area</vt:lpstr>
      <vt:lpstr>年度比較!Print_Area</vt:lpstr>
      <vt:lpstr>'2011年度'!ガソリン使用料金１０月</vt:lpstr>
      <vt:lpstr>'2012年度'!ガソリン使用料金１０月</vt:lpstr>
      <vt:lpstr>'2013年度'!ガソリン使用料金１０月</vt:lpstr>
      <vt:lpstr>'2014年度'!ガソリン使用料金１０月</vt:lpstr>
      <vt:lpstr>'2015年度'!ガソリン使用料金１０月</vt:lpstr>
      <vt:lpstr>'2011年度'!ガソリン使用料金１１月</vt:lpstr>
      <vt:lpstr>'2012年度'!ガソリン使用料金１１月</vt:lpstr>
      <vt:lpstr>'2013年度'!ガソリン使用料金１１月</vt:lpstr>
      <vt:lpstr>'2014年度'!ガソリン使用料金１１月</vt:lpstr>
      <vt:lpstr>'2015年度'!ガソリン使用料金１１月</vt:lpstr>
      <vt:lpstr>'2011年度'!ガソリン使用料金１２月</vt:lpstr>
      <vt:lpstr>'2012年度'!ガソリン使用料金１２月</vt:lpstr>
      <vt:lpstr>'2013年度'!ガソリン使用料金１２月</vt:lpstr>
      <vt:lpstr>'2014年度'!ガソリン使用料金１２月</vt:lpstr>
      <vt:lpstr>'2015年度'!ガソリン使用料金１２月</vt:lpstr>
      <vt:lpstr>'2011年度'!ガソリン使用料金１月</vt:lpstr>
      <vt:lpstr>'2012年度'!ガソリン使用料金１月</vt:lpstr>
      <vt:lpstr>'2013年度'!ガソリン使用料金１月</vt:lpstr>
      <vt:lpstr>'2014年度'!ガソリン使用料金１月</vt:lpstr>
      <vt:lpstr>'2015年度'!ガソリン使用料金１月</vt:lpstr>
      <vt:lpstr>'2011年度'!ガソリン使用料金２月</vt:lpstr>
      <vt:lpstr>'2012年度'!ガソリン使用料金２月</vt:lpstr>
      <vt:lpstr>'2013年度'!ガソリン使用料金２月</vt:lpstr>
      <vt:lpstr>'2014年度'!ガソリン使用料金２月</vt:lpstr>
      <vt:lpstr>'2015年度'!ガソリン使用料金２月</vt:lpstr>
      <vt:lpstr>'2011年度'!ガソリン使用料金３月</vt:lpstr>
      <vt:lpstr>'2012年度'!ガソリン使用料金３月</vt:lpstr>
      <vt:lpstr>'2013年度'!ガソリン使用料金３月</vt:lpstr>
      <vt:lpstr>'2014年度'!ガソリン使用料金３月</vt:lpstr>
      <vt:lpstr>'2015年度'!ガソリン使用料金３月</vt:lpstr>
      <vt:lpstr>'2011年度'!ガソリン使用料金４月</vt:lpstr>
      <vt:lpstr>'2012年度'!ガソリン使用料金４月</vt:lpstr>
      <vt:lpstr>'2013年度'!ガソリン使用料金４月</vt:lpstr>
      <vt:lpstr>'2014年度'!ガソリン使用料金４月</vt:lpstr>
      <vt:lpstr>'2015年度'!ガソリン使用料金４月</vt:lpstr>
      <vt:lpstr>'2011年度'!ガソリン使用料金５月</vt:lpstr>
      <vt:lpstr>'2012年度'!ガソリン使用料金５月</vt:lpstr>
      <vt:lpstr>'2013年度'!ガソリン使用料金５月</vt:lpstr>
      <vt:lpstr>'2014年度'!ガソリン使用料金５月</vt:lpstr>
      <vt:lpstr>'2015年度'!ガソリン使用料金５月</vt:lpstr>
      <vt:lpstr>'2011年度'!ガソリン使用料金６月</vt:lpstr>
      <vt:lpstr>'2012年度'!ガソリン使用料金６月</vt:lpstr>
      <vt:lpstr>'2013年度'!ガソリン使用料金６月</vt:lpstr>
      <vt:lpstr>'2014年度'!ガソリン使用料金６月</vt:lpstr>
      <vt:lpstr>'2015年度'!ガソリン使用料金６月</vt:lpstr>
      <vt:lpstr>'2011年度'!ガソリン使用料金７月</vt:lpstr>
      <vt:lpstr>'2012年度'!ガソリン使用料金７月</vt:lpstr>
      <vt:lpstr>'2013年度'!ガソリン使用料金７月</vt:lpstr>
      <vt:lpstr>'2014年度'!ガソリン使用料金７月</vt:lpstr>
      <vt:lpstr>'2015年度'!ガソリン使用料金７月</vt:lpstr>
      <vt:lpstr>'2011年度'!ガソリン使用料金８月</vt:lpstr>
      <vt:lpstr>'2012年度'!ガソリン使用料金８月</vt:lpstr>
      <vt:lpstr>'2013年度'!ガソリン使用料金８月</vt:lpstr>
      <vt:lpstr>'2014年度'!ガソリン使用料金８月</vt:lpstr>
      <vt:lpstr>'2015年度'!ガソリン使用料金８月</vt:lpstr>
      <vt:lpstr>'2011年度'!ガソリン使用料金９月</vt:lpstr>
      <vt:lpstr>'2012年度'!ガソリン使用料金９月</vt:lpstr>
      <vt:lpstr>'2013年度'!ガソリン使用料金９月</vt:lpstr>
      <vt:lpstr>'2014年度'!ガソリン使用料金９月</vt:lpstr>
      <vt:lpstr>'2015年度'!ガソリン使用料金９月</vt:lpstr>
      <vt:lpstr>'2011年度'!ガソリン使用量１０月</vt:lpstr>
      <vt:lpstr>'2012年度'!ガソリン使用量１０月</vt:lpstr>
      <vt:lpstr>'2013年度'!ガソリン使用量１０月</vt:lpstr>
      <vt:lpstr>'2014年度'!ガソリン使用量１０月</vt:lpstr>
      <vt:lpstr>'2015年度'!ガソリン使用量１０月</vt:lpstr>
      <vt:lpstr>'2011年度'!ガソリン使用量１１月</vt:lpstr>
      <vt:lpstr>'2012年度'!ガソリン使用量１１月</vt:lpstr>
      <vt:lpstr>'2013年度'!ガソリン使用量１１月</vt:lpstr>
      <vt:lpstr>'2014年度'!ガソリン使用量１１月</vt:lpstr>
      <vt:lpstr>'2015年度'!ガソリン使用量１１月</vt:lpstr>
      <vt:lpstr>'2011年度'!ガソリン使用量１２月</vt:lpstr>
      <vt:lpstr>'2012年度'!ガソリン使用量１２月</vt:lpstr>
      <vt:lpstr>'2013年度'!ガソリン使用量１２月</vt:lpstr>
      <vt:lpstr>'2014年度'!ガソリン使用量１２月</vt:lpstr>
      <vt:lpstr>'2015年度'!ガソリン使用量１２月</vt:lpstr>
      <vt:lpstr>'2011年度'!ガソリン使用量１月</vt:lpstr>
      <vt:lpstr>'2012年度'!ガソリン使用量１月</vt:lpstr>
      <vt:lpstr>'2013年度'!ガソリン使用量１月</vt:lpstr>
      <vt:lpstr>'2014年度'!ガソリン使用量１月</vt:lpstr>
      <vt:lpstr>'2015年度'!ガソリン使用量１月</vt:lpstr>
      <vt:lpstr>'2011年度'!ガソリン使用量２月</vt:lpstr>
      <vt:lpstr>'2012年度'!ガソリン使用量２月</vt:lpstr>
      <vt:lpstr>'2013年度'!ガソリン使用量２月</vt:lpstr>
      <vt:lpstr>'2014年度'!ガソリン使用量２月</vt:lpstr>
      <vt:lpstr>'2015年度'!ガソリン使用量２月</vt:lpstr>
      <vt:lpstr>'2011年度'!ガソリン使用量３月</vt:lpstr>
      <vt:lpstr>'2012年度'!ガソリン使用量３月</vt:lpstr>
      <vt:lpstr>'2013年度'!ガソリン使用量３月</vt:lpstr>
      <vt:lpstr>'2014年度'!ガソリン使用量３月</vt:lpstr>
      <vt:lpstr>'2015年度'!ガソリン使用量３月</vt:lpstr>
      <vt:lpstr>'2011年度'!ガソリン使用量４月</vt:lpstr>
      <vt:lpstr>'2012年度'!ガソリン使用量４月</vt:lpstr>
      <vt:lpstr>'2013年度'!ガソリン使用量４月</vt:lpstr>
      <vt:lpstr>'2014年度'!ガソリン使用量４月</vt:lpstr>
      <vt:lpstr>'2015年度'!ガソリン使用量４月</vt:lpstr>
      <vt:lpstr>'2011年度'!ガソリン使用量５月</vt:lpstr>
      <vt:lpstr>'2012年度'!ガソリン使用量５月</vt:lpstr>
      <vt:lpstr>'2013年度'!ガソリン使用量５月</vt:lpstr>
      <vt:lpstr>'2014年度'!ガソリン使用量５月</vt:lpstr>
      <vt:lpstr>'2015年度'!ガソリン使用量５月</vt:lpstr>
      <vt:lpstr>'2011年度'!ガソリン使用量６月</vt:lpstr>
      <vt:lpstr>'2012年度'!ガソリン使用量６月</vt:lpstr>
      <vt:lpstr>'2013年度'!ガソリン使用量６月</vt:lpstr>
      <vt:lpstr>'2014年度'!ガソリン使用量６月</vt:lpstr>
      <vt:lpstr>'2015年度'!ガソリン使用量６月</vt:lpstr>
      <vt:lpstr>'2011年度'!ガソリン使用量７月</vt:lpstr>
      <vt:lpstr>'2012年度'!ガソリン使用量７月</vt:lpstr>
      <vt:lpstr>'2013年度'!ガソリン使用量７月</vt:lpstr>
      <vt:lpstr>'2014年度'!ガソリン使用量７月</vt:lpstr>
      <vt:lpstr>'2015年度'!ガソリン使用量７月</vt:lpstr>
      <vt:lpstr>'2011年度'!ガソリン使用量８月</vt:lpstr>
      <vt:lpstr>'2012年度'!ガソリン使用量８月</vt:lpstr>
      <vt:lpstr>'2013年度'!ガソリン使用量８月</vt:lpstr>
      <vt:lpstr>'2014年度'!ガソリン使用量８月</vt:lpstr>
      <vt:lpstr>'2015年度'!ガソリン使用量８月</vt:lpstr>
      <vt:lpstr>'2011年度'!ガソリン使用量９月</vt:lpstr>
      <vt:lpstr>'2012年度'!ガソリン使用量９月</vt:lpstr>
      <vt:lpstr>'2013年度'!ガソリン使用量９月</vt:lpstr>
      <vt:lpstr>'2014年度'!ガソリン使用量９月</vt:lpstr>
      <vt:lpstr>'2015年度'!ガソリン使用量９月</vt:lpstr>
      <vt:lpstr>'2011年度'!ガソリン単位発熱量</vt:lpstr>
      <vt:lpstr>'2012年度'!ガソリン単位発熱量</vt:lpstr>
      <vt:lpstr>'2013年度'!ガソリン単位発熱量</vt:lpstr>
      <vt:lpstr>'2014年度'!ガソリン単位発熱量</vt:lpstr>
      <vt:lpstr>'2015年度'!ガソリン単位発熱量</vt:lpstr>
      <vt:lpstr>'2011年度'!ガソリン排出係数</vt:lpstr>
      <vt:lpstr>'2012年度'!ガソリン排出係数</vt:lpstr>
      <vt:lpstr>'2013年度'!ガソリン排出係数</vt:lpstr>
      <vt:lpstr>'2014年度'!ガソリン排出係数</vt:lpstr>
      <vt:lpstr>'2015年度'!ガソリン排出係数</vt:lpstr>
      <vt:lpstr>'2011年度'!グラフ項目</vt:lpstr>
      <vt:lpstr>グラフ項目</vt:lpstr>
      <vt:lpstr>'2011年度'!その他の一般廃棄物排出量１０月</vt:lpstr>
      <vt:lpstr>'2012年度'!その他の一般廃棄物排出量１０月</vt:lpstr>
      <vt:lpstr>'2013年度'!その他の一般廃棄物排出量１０月</vt:lpstr>
      <vt:lpstr>'2014年度'!その他の一般廃棄物排出量１０月</vt:lpstr>
      <vt:lpstr>'2015年度'!その他の一般廃棄物排出量１０月</vt:lpstr>
      <vt:lpstr>'2011年度'!その他の一般廃棄物排出量１１月</vt:lpstr>
      <vt:lpstr>'2012年度'!その他の一般廃棄物排出量１１月</vt:lpstr>
      <vt:lpstr>'2013年度'!その他の一般廃棄物排出量１１月</vt:lpstr>
      <vt:lpstr>'2014年度'!その他の一般廃棄物排出量１１月</vt:lpstr>
      <vt:lpstr>'2015年度'!その他の一般廃棄物排出量１１月</vt:lpstr>
      <vt:lpstr>'2011年度'!その他の一般廃棄物排出量１２月</vt:lpstr>
      <vt:lpstr>'2012年度'!その他の一般廃棄物排出量１２月</vt:lpstr>
      <vt:lpstr>'2013年度'!その他の一般廃棄物排出量１２月</vt:lpstr>
      <vt:lpstr>'2014年度'!その他の一般廃棄物排出量１２月</vt:lpstr>
      <vt:lpstr>'2015年度'!その他の一般廃棄物排出量１２月</vt:lpstr>
      <vt:lpstr>'2011年度'!その他の一般廃棄物排出量１月</vt:lpstr>
      <vt:lpstr>'2012年度'!その他の一般廃棄物排出量１月</vt:lpstr>
      <vt:lpstr>'2013年度'!その他の一般廃棄物排出量１月</vt:lpstr>
      <vt:lpstr>'2014年度'!その他の一般廃棄物排出量１月</vt:lpstr>
      <vt:lpstr>'2015年度'!その他の一般廃棄物排出量１月</vt:lpstr>
      <vt:lpstr>'2011年度'!その他の一般廃棄物排出量２月</vt:lpstr>
      <vt:lpstr>'2012年度'!その他の一般廃棄物排出量２月</vt:lpstr>
      <vt:lpstr>'2013年度'!その他の一般廃棄物排出量２月</vt:lpstr>
      <vt:lpstr>'2014年度'!その他の一般廃棄物排出量２月</vt:lpstr>
      <vt:lpstr>'2015年度'!その他の一般廃棄物排出量２月</vt:lpstr>
      <vt:lpstr>'2011年度'!その他の一般廃棄物排出量３月</vt:lpstr>
      <vt:lpstr>'2012年度'!その他の一般廃棄物排出量３月</vt:lpstr>
      <vt:lpstr>'2013年度'!その他の一般廃棄物排出量３月</vt:lpstr>
      <vt:lpstr>'2014年度'!その他の一般廃棄物排出量３月</vt:lpstr>
      <vt:lpstr>'2015年度'!その他の一般廃棄物排出量３月</vt:lpstr>
      <vt:lpstr>'2011年度'!その他の一般廃棄物排出量４月</vt:lpstr>
      <vt:lpstr>'2012年度'!その他の一般廃棄物排出量４月</vt:lpstr>
      <vt:lpstr>'2013年度'!その他の一般廃棄物排出量４月</vt:lpstr>
      <vt:lpstr>'2014年度'!その他の一般廃棄物排出量４月</vt:lpstr>
      <vt:lpstr>'2015年度'!その他の一般廃棄物排出量４月</vt:lpstr>
      <vt:lpstr>'2011年度'!その他の一般廃棄物排出量５月</vt:lpstr>
      <vt:lpstr>'2012年度'!その他の一般廃棄物排出量５月</vt:lpstr>
      <vt:lpstr>'2013年度'!その他の一般廃棄物排出量５月</vt:lpstr>
      <vt:lpstr>'2014年度'!その他の一般廃棄物排出量５月</vt:lpstr>
      <vt:lpstr>'2015年度'!その他の一般廃棄物排出量５月</vt:lpstr>
      <vt:lpstr>'2011年度'!その他の一般廃棄物排出量６月</vt:lpstr>
      <vt:lpstr>'2012年度'!その他の一般廃棄物排出量６月</vt:lpstr>
      <vt:lpstr>'2013年度'!その他の一般廃棄物排出量６月</vt:lpstr>
      <vt:lpstr>'2014年度'!その他の一般廃棄物排出量６月</vt:lpstr>
      <vt:lpstr>'2015年度'!その他の一般廃棄物排出量６月</vt:lpstr>
      <vt:lpstr>'2011年度'!その他の一般廃棄物排出量７月</vt:lpstr>
      <vt:lpstr>'2012年度'!その他の一般廃棄物排出量７月</vt:lpstr>
      <vt:lpstr>'2013年度'!その他の一般廃棄物排出量７月</vt:lpstr>
      <vt:lpstr>'2014年度'!その他の一般廃棄物排出量７月</vt:lpstr>
      <vt:lpstr>'2015年度'!その他の一般廃棄物排出量７月</vt:lpstr>
      <vt:lpstr>'2011年度'!その他の一般廃棄物排出量８月</vt:lpstr>
      <vt:lpstr>'2012年度'!その他の一般廃棄物排出量８月</vt:lpstr>
      <vt:lpstr>'2013年度'!その他の一般廃棄物排出量８月</vt:lpstr>
      <vt:lpstr>'2014年度'!その他の一般廃棄物排出量８月</vt:lpstr>
      <vt:lpstr>'2015年度'!その他の一般廃棄物排出量８月</vt:lpstr>
      <vt:lpstr>'2011年度'!その他の一般廃棄物排出量９月</vt:lpstr>
      <vt:lpstr>'2012年度'!その他の一般廃棄物排出量９月</vt:lpstr>
      <vt:lpstr>'2013年度'!その他の一般廃棄物排出量９月</vt:lpstr>
      <vt:lpstr>'2014年度'!その他の一般廃棄物排出量９月</vt:lpstr>
      <vt:lpstr>'2015年度'!その他の一般廃棄物排出量９月</vt:lpstr>
      <vt:lpstr>'2011年度'!その他水使用量１０月</vt:lpstr>
      <vt:lpstr>'2012年度'!その他水使用量１０月</vt:lpstr>
      <vt:lpstr>'2013年度'!その他水使用量１０月</vt:lpstr>
      <vt:lpstr>'2014年度'!その他水使用量１０月</vt:lpstr>
      <vt:lpstr>'2015年度'!その他水使用量１０月</vt:lpstr>
      <vt:lpstr>'2011年度'!その他水使用量１１月</vt:lpstr>
      <vt:lpstr>'2012年度'!その他水使用量１１月</vt:lpstr>
      <vt:lpstr>'2013年度'!その他水使用量１１月</vt:lpstr>
      <vt:lpstr>'2014年度'!その他水使用量１１月</vt:lpstr>
      <vt:lpstr>'2015年度'!その他水使用量１１月</vt:lpstr>
      <vt:lpstr>'2011年度'!その他水使用量１２月</vt:lpstr>
      <vt:lpstr>'2012年度'!その他水使用量１２月</vt:lpstr>
      <vt:lpstr>'2013年度'!その他水使用量１２月</vt:lpstr>
      <vt:lpstr>'2014年度'!その他水使用量１２月</vt:lpstr>
      <vt:lpstr>'2015年度'!その他水使用量１２月</vt:lpstr>
      <vt:lpstr>'2011年度'!その他水使用量１月</vt:lpstr>
      <vt:lpstr>'2012年度'!その他水使用量１月</vt:lpstr>
      <vt:lpstr>'2013年度'!その他水使用量１月</vt:lpstr>
      <vt:lpstr>'2014年度'!その他水使用量１月</vt:lpstr>
      <vt:lpstr>'2015年度'!その他水使用量１月</vt:lpstr>
      <vt:lpstr>'2011年度'!その他水使用量２月</vt:lpstr>
      <vt:lpstr>'2012年度'!その他水使用量２月</vt:lpstr>
      <vt:lpstr>'2013年度'!その他水使用量２月</vt:lpstr>
      <vt:lpstr>'2014年度'!その他水使用量２月</vt:lpstr>
      <vt:lpstr>'2015年度'!その他水使用量２月</vt:lpstr>
      <vt:lpstr>'2011年度'!その他水使用量３月</vt:lpstr>
      <vt:lpstr>'2012年度'!その他水使用量３月</vt:lpstr>
      <vt:lpstr>'2013年度'!その他水使用量３月</vt:lpstr>
      <vt:lpstr>'2014年度'!その他水使用量３月</vt:lpstr>
      <vt:lpstr>'2015年度'!その他水使用量３月</vt:lpstr>
      <vt:lpstr>'2011年度'!その他水使用量４月</vt:lpstr>
      <vt:lpstr>'2012年度'!その他水使用量４月</vt:lpstr>
      <vt:lpstr>'2013年度'!その他水使用量４月</vt:lpstr>
      <vt:lpstr>'2014年度'!その他水使用量４月</vt:lpstr>
      <vt:lpstr>'2015年度'!その他水使用量４月</vt:lpstr>
      <vt:lpstr>'2011年度'!その他水使用量５月</vt:lpstr>
      <vt:lpstr>'2012年度'!その他水使用量５月</vt:lpstr>
      <vt:lpstr>'2013年度'!その他水使用量５月</vt:lpstr>
      <vt:lpstr>'2014年度'!その他水使用量５月</vt:lpstr>
      <vt:lpstr>'2015年度'!その他水使用量５月</vt:lpstr>
      <vt:lpstr>'2011年度'!その他水使用量６月</vt:lpstr>
      <vt:lpstr>'2012年度'!その他水使用量６月</vt:lpstr>
      <vt:lpstr>'2013年度'!その他水使用量６月</vt:lpstr>
      <vt:lpstr>'2014年度'!その他水使用量６月</vt:lpstr>
      <vt:lpstr>'2015年度'!その他水使用量６月</vt:lpstr>
      <vt:lpstr>'2011年度'!その他水使用量７月</vt:lpstr>
      <vt:lpstr>'2012年度'!その他水使用量７月</vt:lpstr>
      <vt:lpstr>'2013年度'!その他水使用量７月</vt:lpstr>
      <vt:lpstr>'2014年度'!その他水使用量７月</vt:lpstr>
      <vt:lpstr>'2015年度'!その他水使用量７月</vt:lpstr>
      <vt:lpstr>'2011年度'!その他水使用量８月</vt:lpstr>
      <vt:lpstr>'2012年度'!その他水使用量８月</vt:lpstr>
      <vt:lpstr>'2013年度'!その他水使用量８月</vt:lpstr>
      <vt:lpstr>'2014年度'!その他水使用量８月</vt:lpstr>
      <vt:lpstr>'2015年度'!その他水使用量８月</vt:lpstr>
      <vt:lpstr>'2011年度'!その他水使用量９月</vt:lpstr>
      <vt:lpstr>'2012年度'!その他水使用量９月</vt:lpstr>
      <vt:lpstr>'2013年度'!その他水使用量９月</vt:lpstr>
      <vt:lpstr>'2014年度'!その他水使用量９月</vt:lpstr>
      <vt:lpstr>'2015年度'!その他水使用量９月</vt:lpstr>
      <vt:lpstr>'2011年度'!液化石油ガス_LPG_使用料金１０月</vt:lpstr>
      <vt:lpstr>'2012年度'!液化石油ガス_LPG_使用料金１０月</vt:lpstr>
      <vt:lpstr>'2013年度'!液化石油ガス_LPG_使用料金１０月</vt:lpstr>
      <vt:lpstr>'2014年度'!液化石油ガス_LPG_使用料金１０月</vt:lpstr>
      <vt:lpstr>'2015年度'!液化石油ガス_LPG_使用料金１０月</vt:lpstr>
      <vt:lpstr>'2011年度'!液化石油ガス_LPG_使用料金１１月</vt:lpstr>
      <vt:lpstr>'2012年度'!液化石油ガス_LPG_使用料金１１月</vt:lpstr>
      <vt:lpstr>'2013年度'!液化石油ガス_LPG_使用料金１１月</vt:lpstr>
      <vt:lpstr>'2014年度'!液化石油ガス_LPG_使用料金１１月</vt:lpstr>
      <vt:lpstr>'2015年度'!液化石油ガス_LPG_使用料金１１月</vt:lpstr>
      <vt:lpstr>'2011年度'!液化石油ガス_LPG_使用料金１２月</vt:lpstr>
      <vt:lpstr>'2012年度'!液化石油ガス_LPG_使用料金１２月</vt:lpstr>
      <vt:lpstr>'2013年度'!液化石油ガス_LPG_使用料金１２月</vt:lpstr>
      <vt:lpstr>'2014年度'!液化石油ガス_LPG_使用料金１２月</vt:lpstr>
      <vt:lpstr>'2015年度'!液化石油ガス_LPG_使用料金１２月</vt:lpstr>
      <vt:lpstr>'2011年度'!液化石油ガス_LPG_使用料金１月</vt:lpstr>
      <vt:lpstr>'2012年度'!液化石油ガス_LPG_使用料金１月</vt:lpstr>
      <vt:lpstr>'2013年度'!液化石油ガス_LPG_使用料金１月</vt:lpstr>
      <vt:lpstr>'2014年度'!液化石油ガス_LPG_使用料金１月</vt:lpstr>
      <vt:lpstr>'2015年度'!液化石油ガス_LPG_使用料金１月</vt:lpstr>
      <vt:lpstr>'2011年度'!液化石油ガス_LPG_使用料金２月</vt:lpstr>
      <vt:lpstr>'2012年度'!液化石油ガス_LPG_使用料金２月</vt:lpstr>
      <vt:lpstr>'2013年度'!液化石油ガス_LPG_使用料金２月</vt:lpstr>
      <vt:lpstr>'2014年度'!液化石油ガス_LPG_使用料金２月</vt:lpstr>
      <vt:lpstr>'2015年度'!液化石油ガス_LPG_使用料金２月</vt:lpstr>
      <vt:lpstr>'2011年度'!液化石油ガス_LPG_使用料金３月</vt:lpstr>
      <vt:lpstr>'2012年度'!液化石油ガス_LPG_使用料金３月</vt:lpstr>
      <vt:lpstr>'2013年度'!液化石油ガス_LPG_使用料金３月</vt:lpstr>
      <vt:lpstr>'2014年度'!液化石油ガス_LPG_使用料金３月</vt:lpstr>
      <vt:lpstr>'2015年度'!液化石油ガス_LPG_使用料金３月</vt:lpstr>
      <vt:lpstr>'2011年度'!液化石油ガス_LPG_使用料金４月</vt:lpstr>
      <vt:lpstr>'2012年度'!液化石油ガス_LPG_使用料金４月</vt:lpstr>
      <vt:lpstr>'2013年度'!液化石油ガス_LPG_使用料金４月</vt:lpstr>
      <vt:lpstr>'2014年度'!液化石油ガス_LPG_使用料金４月</vt:lpstr>
      <vt:lpstr>'2015年度'!液化石油ガス_LPG_使用料金４月</vt:lpstr>
      <vt:lpstr>'2011年度'!液化石油ガス_LPG_使用料金５月</vt:lpstr>
      <vt:lpstr>'2012年度'!液化石油ガス_LPG_使用料金５月</vt:lpstr>
      <vt:lpstr>'2013年度'!液化石油ガス_LPG_使用料金５月</vt:lpstr>
      <vt:lpstr>'2014年度'!液化石油ガス_LPG_使用料金５月</vt:lpstr>
      <vt:lpstr>'2015年度'!液化石油ガス_LPG_使用料金５月</vt:lpstr>
      <vt:lpstr>'2011年度'!液化石油ガス_LPG_使用料金６月</vt:lpstr>
      <vt:lpstr>'2012年度'!液化石油ガス_LPG_使用料金６月</vt:lpstr>
      <vt:lpstr>'2013年度'!液化石油ガス_LPG_使用料金６月</vt:lpstr>
      <vt:lpstr>'2014年度'!液化石油ガス_LPG_使用料金６月</vt:lpstr>
      <vt:lpstr>'2015年度'!液化石油ガス_LPG_使用料金６月</vt:lpstr>
      <vt:lpstr>'2011年度'!液化石油ガス_LPG_使用料金７月</vt:lpstr>
      <vt:lpstr>'2012年度'!液化石油ガス_LPG_使用料金７月</vt:lpstr>
      <vt:lpstr>'2013年度'!液化石油ガス_LPG_使用料金７月</vt:lpstr>
      <vt:lpstr>'2014年度'!液化石油ガス_LPG_使用料金７月</vt:lpstr>
      <vt:lpstr>'2015年度'!液化石油ガス_LPG_使用料金７月</vt:lpstr>
      <vt:lpstr>'2011年度'!液化石油ガス_LPG_使用料金８月</vt:lpstr>
      <vt:lpstr>'2012年度'!液化石油ガス_LPG_使用料金８月</vt:lpstr>
      <vt:lpstr>'2013年度'!液化石油ガス_LPG_使用料金８月</vt:lpstr>
      <vt:lpstr>'2014年度'!液化石油ガス_LPG_使用料金８月</vt:lpstr>
      <vt:lpstr>'2015年度'!液化石油ガス_LPG_使用料金８月</vt:lpstr>
      <vt:lpstr>'2011年度'!液化石油ガス_LPG_使用料金９月</vt:lpstr>
      <vt:lpstr>'2012年度'!液化石油ガス_LPG_使用料金９月</vt:lpstr>
      <vt:lpstr>'2013年度'!液化石油ガス_LPG_使用料金９月</vt:lpstr>
      <vt:lpstr>'2014年度'!液化石油ガス_LPG_使用料金９月</vt:lpstr>
      <vt:lpstr>'2015年度'!液化石油ガス_LPG_使用料金９月</vt:lpstr>
      <vt:lpstr>'2011年度'!液化石油ガス_LPG_使用量１０月</vt:lpstr>
      <vt:lpstr>'2012年度'!液化石油ガス_LPG_使用量１０月</vt:lpstr>
      <vt:lpstr>'2013年度'!液化石油ガス_LPG_使用量１０月</vt:lpstr>
      <vt:lpstr>'2014年度'!液化石油ガス_LPG_使用量１０月</vt:lpstr>
      <vt:lpstr>'2015年度'!液化石油ガス_LPG_使用量１０月</vt:lpstr>
      <vt:lpstr>'2011年度'!液化石油ガス_LPG_使用量１１月</vt:lpstr>
      <vt:lpstr>'2012年度'!液化石油ガス_LPG_使用量１１月</vt:lpstr>
      <vt:lpstr>'2013年度'!液化石油ガス_LPG_使用量１１月</vt:lpstr>
      <vt:lpstr>'2014年度'!液化石油ガス_LPG_使用量１１月</vt:lpstr>
      <vt:lpstr>'2015年度'!液化石油ガス_LPG_使用量１１月</vt:lpstr>
      <vt:lpstr>'2011年度'!液化石油ガス_LPG_使用量１２月</vt:lpstr>
      <vt:lpstr>'2012年度'!液化石油ガス_LPG_使用量１２月</vt:lpstr>
      <vt:lpstr>'2013年度'!液化石油ガス_LPG_使用量１２月</vt:lpstr>
      <vt:lpstr>'2014年度'!液化石油ガス_LPG_使用量１２月</vt:lpstr>
      <vt:lpstr>'2015年度'!液化石油ガス_LPG_使用量１２月</vt:lpstr>
      <vt:lpstr>'2011年度'!液化石油ガス_LPG_使用量１月</vt:lpstr>
      <vt:lpstr>'2012年度'!液化石油ガス_LPG_使用量１月</vt:lpstr>
      <vt:lpstr>'2013年度'!液化石油ガス_LPG_使用量１月</vt:lpstr>
      <vt:lpstr>'2014年度'!液化石油ガス_LPG_使用量１月</vt:lpstr>
      <vt:lpstr>'2015年度'!液化石油ガス_LPG_使用量１月</vt:lpstr>
      <vt:lpstr>'2011年度'!液化石油ガス_LPG_使用量２月</vt:lpstr>
      <vt:lpstr>'2012年度'!液化石油ガス_LPG_使用量２月</vt:lpstr>
      <vt:lpstr>'2013年度'!液化石油ガス_LPG_使用量２月</vt:lpstr>
      <vt:lpstr>'2014年度'!液化石油ガス_LPG_使用量２月</vt:lpstr>
      <vt:lpstr>'2015年度'!液化石油ガス_LPG_使用量２月</vt:lpstr>
      <vt:lpstr>'2011年度'!液化石油ガス_LPG_使用量３月</vt:lpstr>
      <vt:lpstr>'2012年度'!液化石油ガス_LPG_使用量３月</vt:lpstr>
      <vt:lpstr>'2013年度'!液化石油ガス_LPG_使用量３月</vt:lpstr>
      <vt:lpstr>'2014年度'!液化石油ガス_LPG_使用量３月</vt:lpstr>
      <vt:lpstr>'2015年度'!液化石油ガス_LPG_使用量３月</vt:lpstr>
      <vt:lpstr>'2011年度'!液化石油ガス_LPG_使用量４月</vt:lpstr>
      <vt:lpstr>'2012年度'!液化石油ガス_LPG_使用量４月</vt:lpstr>
      <vt:lpstr>'2013年度'!液化石油ガス_LPG_使用量４月</vt:lpstr>
      <vt:lpstr>'2014年度'!液化石油ガス_LPG_使用量４月</vt:lpstr>
      <vt:lpstr>'2015年度'!液化石油ガス_LPG_使用量４月</vt:lpstr>
      <vt:lpstr>'2011年度'!液化石油ガス_LPG_使用量５月</vt:lpstr>
      <vt:lpstr>'2012年度'!液化石油ガス_LPG_使用量５月</vt:lpstr>
      <vt:lpstr>'2013年度'!液化石油ガス_LPG_使用量５月</vt:lpstr>
      <vt:lpstr>'2014年度'!液化石油ガス_LPG_使用量５月</vt:lpstr>
      <vt:lpstr>'2015年度'!液化石油ガス_LPG_使用量５月</vt:lpstr>
      <vt:lpstr>'2011年度'!液化石油ガス_LPG_使用量６月</vt:lpstr>
      <vt:lpstr>'2012年度'!液化石油ガス_LPG_使用量６月</vt:lpstr>
      <vt:lpstr>'2013年度'!液化石油ガス_LPG_使用量６月</vt:lpstr>
      <vt:lpstr>'2014年度'!液化石油ガス_LPG_使用量６月</vt:lpstr>
      <vt:lpstr>'2015年度'!液化石油ガス_LPG_使用量６月</vt:lpstr>
      <vt:lpstr>'2011年度'!液化石油ガス_LPG_使用量７月</vt:lpstr>
      <vt:lpstr>'2012年度'!液化石油ガス_LPG_使用量７月</vt:lpstr>
      <vt:lpstr>'2013年度'!液化石油ガス_LPG_使用量７月</vt:lpstr>
      <vt:lpstr>'2014年度'!液化石油ガス_LPG_使用量７月</vt:lpstr>
      <vt:lpstr>'2015年度'!液化石油ガス_LPG_使用量７月</vt:lpstr>
      <vt:lpstr>'2011年度'!液化石油ガス_LPG_使用量８月</vt:lpstr>
      <vt:lpstr>'2012年度'!液化石油ガス_LPG_使用量８月</vt:lpstr>
      <vt:lpstr>'2013年度'!液化石油ガス_LPG_使用量８月</vt:lpstr>
      <vt:lpstr>'2014年度'!液化石油ガス_LPG_使用量８月</vt:lpstr>
      <vt:lpstr>'2015年度'!液化石油ガス_LPG_使用量８月</vt:lpstr>
      <vt:lpstr>'2011年度'!液化石油ガス_LPG_使用量９月</vt:lpstr>
      <vt:lpstr>'2012年度'!液化石油ガス_LPG_使用量９月</vt:lpstr>
      <vt:lpstr>'2013年度'!液化石油ガス_LPG_使用量９月</vt:lpstr>
      <vt:lpstr>'2014年度'!液化石油ガス_LPG_使用量９月</vt:lpstr>
      <vt:lpstr>'2015年度'!液化石油ガス_LPG_使用量９月</vt:lpstr>
      <vt:lpstr>'2011年度'!液化石油ガス_LPG_単位発熱量</vt:lpstr>
      <vt:lpstr>'2012年度'!液化石油ガス_LPG_単位発熱量</vt:lpstr>
      <vt:lpstr>'2013年度'!液化石油ガス_LPG_単位発熱量</vt:lpstr>
      <vt:lpstr>'2014年度'!液化石油ガス_LPG_単位発熱量</vt:lpstr>
      <vt:lpstr>'2015年度'!液化石油ガス_LPG_単位発熱量</vt:lpstr>
      <vt:lpstr>'2011年度'!液化石油ガス_LPG_排出係数</vt:lpstr>
      <vt:lpstr>'2012年度'!液化石油ガス_LPG_排出係数</vt:lpstr>
      <vt:lpstr>'2013年度'!液化石油ガス_LPG_排出係数</vt:lpstr>
      <vt:lpstr>'2014年度'!液化石油ガス_LPG_排出係数</vt:lpstr>
      <vt:lpstr>'2015年度'!液化石油ガス_LPG_排出係数</vt:lpstr>
      <vt:lpstr>'2011年度'!液化天然ガス_LNG_使用料金１０月</vt:lpstr>
      <vt:lpstr>'2012年度'!液化天然ガス_LNG_使用料金１０月</vt:lpstr>
      <vt:lpstr>'2013年度'!液化天然ガス_LNG_使用料金１０月</vt:lpstr>
      <vt:lpstr>'2014年度'!液化天然ガス_LNG_使用料金１０月</vt:lpstr>
      <vt:lpstr>'2015年度'!液化天然ガス_LNG_使用料金１０月</vt:lpstr>
      <vt:lpstr>'2011年度'!液化天然ガス_LNG_使用料金１１月</vt:lpstr>
      <vt:lpstr>'2012年度'!液化天然ガス_LNG_使用料金１１月</vt:lpstr>
      <vt:lpstr>'2013年度'!液化天然ガス_LNG_使用料金１１月</vt:lpstr>
      <vt:lpstr>'2014年度'!液化天然ガス_LNG_使用料金１１月</vt:lpstr>
      <vt:lpstr>'2015年度'!液化天然ガス_LNG_使用料金１１月</vt:lpstr>
      <vt:lpstr>'2011年度'!液化天然ガス_LNG_使用料金１２月</vt:lpstr>
      <vt:lpstr>'2012年度'!液化天然ガス_LNG_使用料金１２月</vt:lpstr>
      <vt:lpstr>'2013年度'!液化天然ガス_LNG_使用料金１２月</vt:lpstr>
      <vt:lpstr>'2014年度'!液化天然ガス_LNG_使用料金１２月</vt:lpstr>
      <vt:lpstr>'2015年度'!液化天然ガス_LNG_使用料金１２月</vt:lpstr>
      <vt:lpstr>'2011年度'!液化天然ガス_LNG_使用料金１月</vt:lpstr>
      <vt:lpstr>'2012年度'!液化天然ガス_LNG_使用料金１月</vt:lpstr>
      <vt:lpstr>'2013年度'!液化天然ガス_LNG_使用料金１月</vt:lpstr>
      <vt:lpstr>'2014年度'!液化天然ガス_LNG_使用料金１月</vt:lpstr>
      <vt:lpstr>'2015年度'!液化天然ガス_LNG_使用料金１月</vt:lpstr>
      <vt:lpstr>'2011年度'!液化天然ガス_LNG_使用料金２月</vt:lpstr>
      <vt:lpstr>'2012年度'!液化天然ガス_LNG_使用料金２月</vt:lpstr>
      <vt:lpstr>'2013年度'!液化天然ガス_LNG_使用料金２月</vt:lpstr>
      <vt:lpstr>'2014年度'!液化天然ガス_LNG_使用料金２月</vt:lpstr>
      <vt:lpstr>'2015年度'!液化天然ガス_LNG_使用料金２月</vt:lpstr>
      <vt:lpstr>'2011年度'!液化天然ガス_LNG_使用料金３月</vt:lpstr>
      <vt:lpstr>'2012年度'!液化天然ガス_LNG_使用料金３月</vt:lpstr>
      <vt:lpstr>'2013年度'!液化天然ガス_LNG_使用料金３月</vt:lpstr>
      <vt:lpstr>'2014年度'!液化天然ガス_LNG_使用料金３月</vt:lpstr>
      <vt:lpstr>'2015年度'!液化天然ガス_LNG_使用料金３月</vt:lpstr>
      <vt:lpstr>'2011年度'!液化天然ガス_LNG_使用料金４月</vt:lpstr>
      <vt:lpstr>'2012年度'!液化天然ガス_LNG_使用料金４月</vt:lpstr>
      <vt:lpstr>'2013年度'!液化天然ガス_LNG_使用料金４月</vt:lpstr>
      <vt:lpstr>'2014年度'!液化天然ガス_LNG_使用料金４月</vt:lpstr>
      <vt:lpstr>'2015年度'!液化天然ガス_LNG_使用料金４月</vt:lpstr>
      <vt:lpstr>'2011年度'!液化天然ガス_LNG_使用料金５月</vt:lpstr>
      <vt:lpstr>'2012年度'!液化天然ガス_LNG_使用料金５月</vt:lpstr>
      <vt:lpstr>'2013年度'!液化天然ガス_LNG_使用料金５月</vt:lpstr>
      <vt:lpstr>'2014年度'!液化天然ガス_LNG_使用料金５月</vt:lpstr>
      <vt:lpstr>'2015年度'!液化天然ガス_LNG_使用料金５月</vt:lpstr>
      <vt:lpstr>'2011年度'!液化天然ガス_LNG_使用料金６月</vt:lpstr>
      <vt:lpstr>'2012年度'!液化天然ガス_LNG_使用料金６月</vt:lpstr>
      <vt:lpstr>'2013年度'!液化天然ガス_LNG_使用料金６月</vt:lpstr>
      <vt:lpstr>'2014年度'!液化天然ガス_LNG_使用料金６月</vt:lpstr>
      <vt:lpstr>'2015年度'!液化天然ガス_LNG_使用料金６月</vt:lpstr>
      <vt:lpstr>'2011年度'!液化天然ガス_LNG_使用料金７月</vt:lpstr>
      <vt:lpstr>'2012年度'!液化天然ガス_LNG_使用料金７月</vt:lpstr>
      <vt:lpstr>'2013年度'!液化天然ガス_LNG_使用料金７月</vt:lpstr>
      <vt:lpstr>'2014年度'!液化天然ガス_LNG_使用料金７月</vt:lpstr>
      <vt:lpstr>'2015年度'!液化天然ガス_LNG_使用料金７月</vt:lpstr>
      <vt:lpstr>'2011年度'!液化天然ガス_LNG_使用料金８月</vt:lpstr>
      <vt:lpstr>'2012年度'!液化天然ガス_LNG_使用料金８月</vt:lpstr>
      <vt:lpstr>'2013年度'!液化天然ガス_LNG_使用料金８月</vt:lpstr>
      <vt:lpstr>'2014年度'!液化天然ガス_LNG_使用料金８月</vt:lpstr>
      <vt:lpstr>'2015年度'!液化天然ガス_LNG_使用料金８月</vt:lpstr>
      <vt:lpstr>'2011年度'!液化天然ガス_LNG_使用料金９月</vt:lpstr>
      <vt:lpstr>'2012年度'!液化天然ガス_LNG_使用料金９月</vt:lpstr>
      <vt:lpstr>'2013年度'!液化天然ガス_LNG_使用料金９月</vt:lpstr>
      <vt:lpstr>'2014年度'!液化天然ガス_LNG_使用料金９月</vt:lpstr>
      <vt:lpstr>'2015年度'!液化天然ガス_LNG_使用料金９月</vt:lpstr>
      <vt:lpstr>'2011年度'!液化天然ガス_LNG_使用量１０月</vt:lpstr>
      <vt:lpstr>'2012年度'!液化天然ガス_LNG_使用量１０月</vt:lpstr>
      <vt:lpstr>'2013年度'!液化天然ガス_LNG_使用量１０月</vt:lpstr>
      <vt:lpstr>'2014年度'!液化天然ガス_LNG_使用量１０月</vt:lpstr>
      <vt:lpstr>'2015年度'!液化天然ガス_LNG_使用量１０月</vt:lpstr>
      <vt:lpstr>'2011年度'!液化天然ガス_LNG_使用量１１月</vt:lpstr>
      <vt:lpstr>'2012年度'!液化天然ガス_LNG_使用量１１月</vt:lpstr>
      <vt:lpstr>'2013年度'!液化天然ガス_LNG_使用量１１月</vt:lpstr>
      <vt:lpstr>'2014年度'!液化天然ガス_LNG_使用量１１月</vt:lpstr>
      <vt:lpstr>'2015年度'!液化天然ガス_LNG_使用量１１月</vt:lpstr>
      <vt:lpstr>'2011年度'!液化天然ガス_LNG_使用量１２月</vt:lpstr>
      <vt:lpstr>'2012年度'!液化天然ガス_LNG_使用量１２月</vt:lpstr>
      <vt:lpstr>'2013年度'!液化天然ガス_LNG_使用量１２月</vt:lpstr>
      <vt:lpstr>'2014年度'!液化天然ガス_LNG_使用量１２月</vt:lpstr>
      <vt:lpstr>'2015年度'!液化天然ガス_LNG_使用量１２月</vt:lpstr>
      <vt:lpstr>'2011年度'!液化天然ガス_LNG_使用量１月</vt:lpstr>
      <vt:lpstr>'2012年度'!液化天然ガス_LNG_使用量１月</vt:lpstr>
      <vt:lpstr>'2013年度'!液化天然ガス_LNG_使用量１月</vt:lpstr>
      <vt:lpstr>'2014年度'!液化天然ガス_LNG_使用量１月</vt:lpstr>
      <vt:lpstr>'2015年度'!液化天然ガス_LNG_使用量１月</vt:lpstr>
      <vt:lpstr>'2011年度'!液化天然ガス_LNG_使用量２月</vt:lpstr>
      <vt:lpstr>'2012年度'!液化天然ガス_LNG_使用量２月</vt:lpstr>
      <vt:lpstr>'2013年度'!液化天然ガス_LNG_使用量２月</vt:lpstr>
      <vt:lpstr>'2014年度'!液化天然ガス_LNG_使用量２月</vt:lpstr>
      <vt:lpstr>'2015年度'!液化天然ガス_LNG_使用量２月</vt:lpstr>
      <vt:lpstr>'2011年度'!液化天然ガス_LNG_使用量３月</vt:lpstr>
      <vt:lpstr>'2012年度'!液化天然ガス_LNG_使用量３月</vt:lpstr>
      <vt:lpstr>'2013年度'!液化天然ガス_LNG_使用量３月</vt:lpstr>
      <vt:lpstr>'2014年度'!液化天然ガス_LNG_使用量３月</vt:lpstr>
      <vt:lpstr>'2015年度'!液化天然ガス_LNG_使用量３月</vt:lpstr>
      <vt:lpstr>'2011年度'!液化天然ガス_LNG_使用量４月</vt:lpstr>
      <vt:lpstr>'2012年度'!液化天然ガス_LNG_使用量４月</vt:lpstr>
      <vt:lpstr>'2013年度'!液化天然ガス_LNG_使用量４月</vt:lpstr>
      <vt:lpstr>'2014年度'!液化天然ガス_LNG_使用量４月</vt:lpstr>
      <vt:lpstr>'2015年度'!液化天然ガス_LNG_使用量４月</vt:lpstr>
      <vt:lpstr>'2011年度'!液化天然ガス_LNG_使用量５月</vt:lpstr>
      <vt:lpstr>'2012年度'!液化天然ガス_LNG_使用量５月</vt:lpstr>
      <vt:lpstr>'2013年度'!液化天然ガス_LNG_使用量５月</vt:lpstr>
      <vt:lpstr>'2014年度'!液化天然ガス_LNG_使用量５月</vt:lpstr>
      <vt:lpstr>'2015年度'!液化天然ガス_LNG_使用量５月</vt:lpstr>
      <vt:lpstr>'2011年度'!液化天然ガス_LNG_使用量６月</vt:lpstr>
      <vt:lpstr>'2012年度'!液化天然ガス_LNG_使用量６月</vt:lpstr>
      <vt:lpstr>'2013年度'!液化天然ガス_LNG_使用量６月</vt:lpstr>
      <vt:lpstr>'2014年度'!液化天然ガス_LNG_使用量６月</vt:lpstr>
      <vt:lpstr>'2015年度'!液化天然ガス_LNG_使用量６月</vt:lpstr>
      <vt:lpstr>'2011年度'!液化天然ガス_LNG_使用量７月</vt:lpstr>
      <vt:lpstr>'2012年度'!液化天然ガス_LNG_使用量７月</vt:lpstr>
      <vt:lpstr>'2013年度'!液化天然ガス_LNG_使用量７月</vt:lpstr>
      <vt:lpstr>'2014年度'!液化天然ガス_LNG_使用量７月</vt:lpstr>
      <vt:lpstr>'2015年度'!液化天然ガス_LNG_使用量７月</vt:lpstr>
      <vt:lpstr>'2011年度'!液化天然ガス_LNG_使用量８月</vt:lpstr>
      <vt:lpstr>'2012年度'!液化天然ガス_LNG_使用量８月</vt:lpstr>
      <vt:lpstr>'2013年度'!液化天然ガス_LNG_使用量８月</vt:lpstr>
      <vt:lpstr>'2014年度'!液化天然ガス_LNG_使用量８月</vt:lpstr>
      <vt:lpstr>'2015年度'!液化天然ガス_LNG_使用量８月</vt:lpstr>
      <vt:lpstr>'2011年度'!液化天然ガス_LNG_使用量９月</vt:lpstr>
      <vt:lpstr>'2012年度'!液化天然ガス_LNG_使用量９月</vt:lpstr>
      <vt:lpstr>'2013年度'!液化天然ガス_LNG_使用量９月</vt:lpstr>
      <vt:lpstr>'2014年度'!液化天然ガス_LNG_使用量９月</vt:lpstr>
      <vt:lpstr>'2015年度'!液化天然ガス_LNG_使用量９月</vt:lpstr>
      <vt:lpstr>'2011年度'!液化天然ガス_LNG_単位発熱量</vt:lpstr>
      <vt:lpstr>'2012年度'!液化天然ガス_LNG_単位発熱量</vt:lpstr>
      <vt:lpstr>'2013年度'!液化天然ガス_LNG_単位発熱量</vt:lpstr>
      <vt:lpstr>'2014年度'!液化天然ガス_LNG_単位発熱量</vt:lpstr>
      <vt:lpstr>'2015年度'!液化天然ガス_LNG_単位発熱量</vt:lpstr>
      <vt:lpstr>'2011年度'!液化天然ガス_LNG_排出係数</vt:lpstr>
      <vt:lpstr>'2012年度'!液化天然ガス_LNG_排出係数</vt:lpstr>
      <vt:lpstr>'2013年度'!液化天然ガス_LNG_排出係数</vt:lpstr>
      <vt:lpstr>'2014年度'!液化天然ガス_LNG_排出係数</vt:lpstr>
      <vt:lpstr>'2015年度'!液化天然ガス_LNG_排出係数</vt:lpstr>
      <vt:lpstr>夏2011</vt:lpstr>
      <vt:lpstr>夏2012</vt:lpstr>
      <vt:lpstr>夏2013</vt:lpstr>
      <vt:lpstr>夏2014</vt:lpstr>
      <vt:lpstr>夏2015</vt:lpstr>
      <vt:lpstr>夏2016</vt:lpstr>
      <vt:lpstr>夏2017</vt:lpstr>
      <vt:lpstr>夏2018</vt:lpstr>
      <vt:lpstr>夏2019</vt:lpstr>
      <vt:lpstr>夏2020</vt:lpstr>
      <vt:lpstr>夏2021</vt:lpstr>
      <vt:lpstr>夏2022</vt:lpstr>
      <vt:lpstr>夏2023</vt:lpstr>
      <vt:lpstr>夏2024</vt:lpstr>
      <vt:lpstr>夏2025</vt:lpstr>
      <vt:lpstr>夏2026</vt:lpstr>
      <vt:lpstr>夏2027</vt:lpstr>
      <vt:lpstr>夏2028</vt:lpstr>
      <vt:lpstr>夏2029</vt:lpstr>
      <vt:lpstr>夏2030</vt:lpstr>
      <vt:lpstr>'2012年度'!企業名</vt:lpstr>
      <vt:lpstr>'2013年度'!企業名</vt:lpstr>
      <vt:lpstr>'2014年度'!企業名</vt:lpstr>
      <vt:lpstr>'2015年度'!企業名</vt:lpstr>
      <vt:lpstr>'2011年度'!軽油使用料金１０月</vt:lpstr>
      <vt:lpstr>'2012年度'!軽油使用料金１０月</vt:lpstr>
      <vt:lpstr>'2013年度'!軽油使用料金１０月</vt:lpstr>
      <vt:lpstr>'2014年度'!軽油使用料金１０月</vt:lpstr>
      <vt:lpstr>'2015年度'!軽油使用料金１０月</vt:lpstr>
      <vt:lpstr>'2011年度'!軽油使用料金１１月</vt:lpstr>
      <vt:lpstr>'2012年度'!軽油使用料金１１月</vt:lpstr>
      <vt:lpstr>'2013年度'!軽油使用料金１１月</vt:lpstr>
      <vt:lpstr>'2014年度'!軽油使用料金１１月</vt:lpstr>
      <vt:lpstr>'2015年度'!軽油使用料金１１月</vt:lpstr>
      <vt:lpstr>'2011年度'!軽油使用料金１２月</vt:lpstr>
      <vt:lpstr>'2012年度'!軽油使用料金１２月</vt:lpstr>
      <vt:lpstr>'2013年度'!軽油使用料金１２月</vt:lpstr>
      <vt:lpstr>'2014年度'!軽油使用料金１２月</vt:lpstr>
      <vt:lpstr>'2015年度'!軽油使用料金１２月</vt:lpstr>
      <vt:lpstr>'2011年度'!軽油使用料金１月</vt:lpstr>
      <vt:lpstr>'2012年度'!軽油使用料金１月</vt:lpstr>
      <vt:lpstr>'2013年度'!軽油使用料金１月</vt:lpstr>
      <vt:lpstr>'2014年度'!軽油使用料金１月</vt:lpstr>
      <vt:lpstr>'2015年度'!軽油使用料金１月</vt:lpstr>
      <vt:lpstr>'2011年度'!軽油使用料金２月</vt:lpstr>
      <vt:lpstr>'2012年度'!軽油使用料金２月</vt:lpstr>
      <vt:lpstr>'2013年度'!軽油使用料金２月</vt:lpstr>
      <vt:lpstr>'2014年度'!軽油使用料金２月</vt:lpstr>
      <vt:lpstr>'2015年度'!軽油使用料金２月</vt:lpstr>
      <vt:lpstr>'2011年度'!軽油使用料金３月</vt:lpstr>
      <vt:lpstr>'2012年度'!軽油使用料金３月</vt:lpstr>
      <vt:lpstr>'2013年度'!軽油使用料金３月</vt:lpstr>
      <vt:lpstr>'2014年度'!軽油使用料金３月</vt:lpstr>
      <vt:lpstr>'2015年度'!軽油使用料金３月</vt:lpstr>
      <vt:lpstr>'2011年度'!軽油使用料金４月</vt:lpstr>
      <vt:lpstr>'2012年度'!軽油使用料金４月</vt:lpstr>
      <vt:lpstr>'2013年度'!軽油使用料金４月</vt:lpstr>
      <vt:lpstr>'2014年度'!軽油使用料金４月</vt:lpstr>
      <vt:lpstr>'2015年度'!軽油使用料金４月</vt:lpstr>
      <vt:lpstr>'2011年度'!軽油使用料金５月</vt:lpstr>
      <vt:lpstr>'2012年度'!軽油使用料金５月</vt:lpstr>
      <vt:lpstr>'2013年度'!軽油使用料金５月</vt:lpstr>
      <vt:lpstr>'2014年度'!軽油使用料金５月</vt:lpstr>
      <vt:lpstr>'2015年度'!軽油使用料金５月</vt:lpstr>
      <vt:lpstr>'2011年度'!軽油使用料金６月</vt:lpstr>
      <vt:lpstr>'2012年度'!軽油使用料金６月</vt:lpstr>
      <vt:lpstr>'2013年度'!軽油使用料金６月</vt:lpstr>
      <vt:lpstr>'2014年度'!軽油使用料金６月</vt:lpstr>
      <vt:lpstr>'2015年度'!軽油使用料金６月</vt:lpstr>
      <vt:lpstr>'2011年度'!軽油使用料金７月</vt:lpstr>
      <vt:lpstr>'2012年度'!軽油使用料金７月</vt:lpstr>
      <vt:lpstr>'2013年度'!軽油使用料金７月</vt:lpstr>
      <vt:lpstr>'2014年度'!軽油使用料金７月</vt:lpstr>
      <vt:lpstr>'2015年度'!軽油使用料金７月</vt:lpstr>
      <vt:lpstr>'2011年度'!軽油使用料金８月</vt:lpstr>
      <vt:lpstr>'2012年度'!軽油使用料金８月</vt:lpstr>
      <vt:lpstr>'2013年度'!軽油使用料金８月</vt:lpstr>
      <vt:lpstr>'2014年度'!軽油使用料金８月</vt:lpstr>
      <vt:lpstr>'2015年度'!軽油使用料金８月</vt:lpstr>
      <vt:lpstr>'2011年度'!軽油使用料金９月</vt:lpstr>
      <vt:lpstr>'2012年度'!軽油使用料金９月</vt:lpstr>
      <vt:lpstr>'2013年度'!軽油使用料金９月</vt:lpstr>
      <vt:lpstr>'2014年度'!軽油使用料金９月</vt:lpstr>
      <vt:lpstr>'2015年度'!軽油使用料金９月</vt:lpstr>
      <vt:lpstr>'2011年度'!軽油使用量１０月</vt:lpstr>
      <vt:lpstr>'2012年度'!軽油使用量１０月</vt:lpstr>
      <vt:lpstr>'2013年度'!軽油使用量１０月</vt:lpstr>
      <vt:lpstr>'2014年度'!軽油使用量１０月</vt:lpstr>
      <vt:lpstr>'2015年度'!軽油使用量１０月</vt:lpstr>
      <vt:lpstr>'2011年度'!軽油使用量１１月</vt:lpstr>
      <vt:lpstr>'2012年度'!軽油使用量１１月</vt:lpstr>
      <vt:lpstr>'2013年度'!軽油使用量１１月</vt:lpstr>
      <vt:lpstr>'2014年度'!軽油使用量１１月</vt:lpstr>
      <vt:lpstr>'2015年度'!軽油使用量１１月</vt:lpstr>
      <vt:lpstr>'2011年度'!軽油使用量１２月</vt:lpstr>
      <vt:lpstr>'2012年度'!軽油使用量１２月</vt:lpstr>
      <vt:lpstr>'2013年度'!軽油使用量１２月</vt:lpstr>
      <vt:lpstr>'2014年度'!軽油使用量１２月</vt:lpstr>
      <vt:lpstr>'2015年度'!軽油使用量１２月</vt:lpstr>
      <vt:lpstr>'2011年度'!軽油使用量１月</vt:lpstr>
      <vt:lpstr>'2012年度'!軽油使用量１月</vt:lpstr>
      <vt:lpstr>'2013年度'!軽油使用量１月</vt:lpstr>
      <vt:lpstr>'2014年度'!軽油使用量１月</vt:lpstr>
      <vt:lpstr>'2015年度'!軽油使用量１月</vt:lpstr>
      <vt:lpstr>'2011年度'!軽油使用量２月</vt:lpstr>
      <vt:lpstr>'2012年度'!軽油使用量２月</vt:lpstr>
      <vt:lpstr>'2013年度'!軽油使用量２月</vt:lpstr>
      <vt:lpstr>'2014年度'!軽油使用量２月</vt:lpstr>
      <vt:lpstr>'2015年度'!軽油使用量２月</vt:lpstr>
      <vt:lpstr>'2011年度'!軽油使用量３月</vt:lpstr>
      <vt:lpstr>'2012年度'!軽油使用量３月</vt:lpstr>
      <vt:lpstr>'2013年度'!軽油使用量３月</vt:lpstr>
      <vt:lpstr>'2014年度'!軽油使用量３月</vt:lpstr>
      <vt:lpstr>'2015年度'!軽油使用量３月</vt:lpstr>
      <vt:lpstr>'2011年度'!軽油使用量４月</vt:lpstr>
      <vt:lpstr>'2012年度'!軽油使用量４月</vt:lpstr>
      <vt:lpstr>'2013年度'!軽油使用量４月</vt:lpstr>
      <vt:lpstr>'2014年度'!軽油使用量４月</vt:lpstr>
      <vt:lpstr>'2015年度'!軽油使用量４月</vt:lpstr>
      <vt:lpstr>'2011年度'!軽油使用量５月</vt:lpstr>
      <vt:lpstr>'2012年度'!軽油使用量５月</vt:lpstr>
      <vt:lpstr>'2013年度'!軽油使用量５月</vt:lpstr>
      <vt:lpstr>'2014年度'!軽油使用量５月</vt:lpstr>
      <vt:lpstr>'2015年度'!軽油使用量５月</vt:lpstr>
      <vt:lpstr>'2011年度'!軽油使用量６月</vt:lpstr>
      <vt:lpstr>'2012年度'!軽油使用量６月</vt:lpstr>
      <vt:lpstr>'2013年度'!軽油使用量６月</vt:lpstr>
      <vt:lpstr>'2014年度'!軽油使用量６月</vt:lpstr>
      <vt:lpstr>'2015年度'!軽油使用量６月</vt:lpstr>
      <vt:lpstr>'2011年度'!軽油使用量７月</vt:lpstr>
      <vt:lpstr>'2012年度'!軽油使用量７月</vt:lpstr>
      <vt:lpstr>'2013年度'!軽油使用量７月</vt:lpstr>
      <vt:lpstr>'2014年度'!軽油使用量７月</vt:lpstr>
      <vt:lpstr>'2015年度'!軽油使用量７月</vt:lpstr>
      <vt:lpstr>'2011年度'!軽油使用量８月</vt:lpstr>
      <vt:lpstr>'2012年度'!軽油使用量８月</vt:lpstr>
      <vt:lpstr>'2013年度'!軽油使用量８月</vt:lpstr>
      <vt:lpstr>'2014年度'!軽油使用量８月</vt:lpstr>
      <vt:lpstr>'2015年度'!軽油使用量８月</vt:lpstr>
      <vt:lpstr>'2011年度'!軽油使用量９月</vt:lpstr>
      <vt:lpstr>'2012年度'!軽油使用量９月</vt:lpstr>
      <vt:lpstr>'2013年度'!軽油使用量９月</vt:lpstr>
      <vt:lpstr>'2014年度'!軽油使用量９月</vt:lpstr>
      <vt:lpstr>'2015年度'!軽油使用量９月</vt:lpstr>
      <vt:lpstr>'2011年度'!軽油単位発熱量</vt:lpstr>
      <vt:lpstr>'2012年度'!軽油単位発熱量</vt:lpstr>
      <vt:lpstr>'2013年度'!軽油単位発熱量</vt:lpstr>
      <vt:lpstr>'2014年度'!軽油単位発熱量</vt:lpstr>
      <vt:lpstr>'2015年度'!軽油単位発熱量</vt:lpstr>
      <vt:lpstr>'2011年度'!軽油排出係数</vt:lpstr>
      <vt:lpstr>'2012年度'!軽油排出係数</vt:lpstr>
      <vt:lpstr>'2013年度'!軽油排出係数</vt:lpstr>
      <vt:lpstr>'2014年度'!軽油排出係数</vt:lpstr>
      <vt:lpstr>'2015年度'!軽油排出係数</vt:lpstr>
      <vt:lpstr>'2011年度'!工業用水使用量１０月</vt:lpstr>
      <vt:lpstr>'2012年度'!工業用水使用量１０月</vt:lpstr>
      <vt:lpstr>'2013年度'!工業用水使用量１０月</vt:lpstr>
      <vt:lpstr>'2014年度'!工業用水使用量１０月</vt:lpstr>
      <vt:lpstr>'2015年度'!工業用水使用量１０月</vt:lpstr>
      <vt:lpstr>'2011年度'!工業用水使用量１１月</vt:lpstr>
      <vt:lpstr>'2012年度'!工業用水使用量１１月</vt:lpstr>
      <vt:lpstr>'2013年度'!工業用水使用量１１月</vt:lpstr>
      <vt:lpstr>'2014年度'!工業用水使用量１１月</vt:lpstr>
      <vt:lpstr>'2015年度'!工業用水使用量１１月</vt:lpstr>
      <vt:lpstr>'2011年度'!工業用水使用量１２月</vt:lpstr>
      <vt:lpstr>'2012年度'!工業用水使用量１２月</vt:lpstr>
      <vt:lpstr>'2013年度'!工業用水使用量１２月</vt:lpstr>
      <vt:lpstr>'2014年度'!工業用水使用量１２月</vt:lpstr>
      <vt:lpstr>'2015年度'!工業用水使用量１２月</vt:lpstr>
      <vt:lpstr>'2011年度'!工業用水使用量１月</vt:lpstr>
      <vt:lpstr>'2012年度'!工業用水使用量１月</vt:lpstr>
      <vt:lpstr>'2013年度'!工業用水使用量１月</vt:lpstr>
      <vt:lpstr>'2014年度'!工業用水使用量１月</vt:lpstr>
      <vt:lpstr>'2015年度'!工業用水使用量１月</vt:lpstr>
      <vt:lpstr>'2011年度'!工業用水使用量２月</vt:lpstr>
      <vt:lpstr>'2012年度'!工業用水使用量２月</vt:lpstr>
      <vt:lpstr>'2013年度'!工業用水使用量２月</vt:lpstr>
      <vt:lpstr>'2014年度'!工業用水使用量２月</vt:lpstr>
      <vt:lpstr>'2015年度'!工業用水使用量２月</vt:lpstr>
      <vt:lpstr>'2011年度'!工業用水使用量３月</vt:lpstr>
      <vt:lpstr>'2012年度'!工業用水使用量３月</vt:lpstr>
      <vt:lpstr>'2013年度'!工業用水使用量３月</vt:lpstr>
      <vt:lpstr>'2014年度'!工業用水使用量３月</vt:lpstr>
      <vt:lpstr>'2015年度'!工業用水使用量３月</vt:lpstr>
      <vt:lpstr>'2011年度'!工業用水使用量４月</vt:lpstr>
      <vt:lpstr>'2012年度'!工業用水使用量４月</vt:lpstr>
      <vt:lpstr>'2013年度'!工業用水使用量４月</vt:lpstr>
      <vt:lpstr>'2014年度'!工業用水使用量４月</vt:lpstr>
      <vt:lpstr>'2015年度'!工業用水使用量４月</vt:lpstr>
      <vt:lpstr>'2011年度'!工業用水使用量５月</vt:lpstr>
      <vt:lpstr>'2012年度'!工業用水使用量５月</vt:lpstr>
      <vt:lpstr>'2013年度'!工業用水使用量５月</vt:lpstr>
      <vt:lpstr>'2014年度'!工業用水使用量５月</vt:lpstr>
      <vt:lpstr>'2015年度'!工業用水使用量５月</vt:lpstr>
      <vt:lpstr>'2011年度'!工業用水使用量６月</vt:lpstr>
      <vt:lpstr>'2012年度'!工業用水使用量６月</vt:lpstr>
      <vt:lpstr>'2013年度'!工業用水使用量６月</vt:lpstr>
      <vt:lpstr>'2014年度'!工業用水使用量６月</vt:lpstr>
      <vt:lpstr>'2015年度'!工業用水使用量６月</vt:lpstr>
      <vt:lpstr>'2011年度'!工業用水使用量７月</vt:lpstr>
      <vt:lpstr>'2012年度'!工業用水使用量７月</vt:lpstr>
      <vt:lpstr>'2013年度'!工業用水使用量７月</vt:lpstr>
      <vt:lpstr>'2014年度'!工業用水使用量７月</vt:lpstr>
      <vt:lpstr>'2015年度'!工業用水使用量７月</vt:lpstr>
      <vt:lpstr>'2011年度'!工業用水使用量８月</vt:lpstr>
      <vt:lpstr>'2012年度'!工業用水使用量８月</vt:lpstr>
      <vt:lpstr>'2013年度'!工業用水使用量８月</vt:lpstr>
      <vt:lpstr>'2014年度'!工業用水使用量８月</vt:lpstr>
      <vt:lpstr>'2015年度'!工業用水使用量８月</vt:lpstr>
      <vt:lpstr>'2011年度'!工業用水使用量９月</vt:lpstr>
      <vt:lpstr>'2012年度'!工業用水使用量９月</vt:lpstr>
      <vt:lpstr>'2013年度'!工業用水使用量９月</vt:lpstr>
      <vt:lpstr>'2014年度'!工業用水使用量９月</vt:lpstr>
      <vt:lpstr>'2015年度'!工業用水使用量９月</vt:lpstr>
      <vt:lpstr>'2011年度'!産業廃棄物排出量１０月</vt:lpstr>
      <vt:lpstr>'2012年度'!産業廃棄物排出量１０月</vt:lpstr>
      <vt:lpstr>'2013年度'!産業廃棄物排出量１０月</vt:lpstr>
      <vt:lpstr>'2014年度'!産業廃棄物排出量１０月</vt:lpstr>
      <vt:lpstr>'2015年度'!産業廃棄物排出量１０月</vt:lpstr>
      <vt:lpstr>'2011年度'!産業廃棄物排出量１１月</vt:lpstr>
      <vt:lpstr>'2012年度'!産業廃棄物排出量１１月</vt:lpstr>
      <vt:lpstr>'2013年度'!産業廃棄物排出量１１月</vt:lpstr>
      <vt:lpstr>'2014年度'!産業廃棄物排出量１１月</vt:lpstr>
      <vt:lpstr>'2015年度'!産業廃棄物排出量１１月</vt:lpstr>
      <vt:lpstr>'2011年度'!産業廃棄物排出量１２月</vt:lpstr>
      <vt:lpstr>'2012年度'!産業廃棄物排出量１２月</vt:lpstr>
      <vt:lpstr>'2013年度'!産業廃棄物排出量１２月</vt:lpstr>
      <vt:lpstr>'2014年度'!産業廃棄物排出量１２月</vt:lpstr>
      <vt:lpstr>'2015年度'!産業廃棄物排出量１２月</vt:lpstr>
      <vt:lpstr>'2011年度'!産業廃棄物排出量１月</vt:lpstr>
      <vt:lpstr>'2012年度'!産業廃棄物排出量１月</vt:lpstr>
      <vt:lpstr>'2013年度'!産業廃棄物排出量１月</vt:lpstr>
      <vt:lpstr>'2014年度'!産業廃棄物排出量１月</vt:lpstr>
      <vt:lpstr>'2015年度'!産業廃棄物排出量１月</vt:lpstr>
      <vt:lpstr>'2011年度'!産業廃棄物排出量２月</vt:lpstr>
      <vt:lpstr>'2012年度'!産業廃棄物排出量２月</vt:lpstr>
      <vt:lpstr>'2013年度'!産業廃棄物排出量２月</vt:lpstr>
      <vt:lpstr>'2014年度'!産業廃棄物排出量２月</vt:lpstr>
      <vt:lpstr>'2015年度'!産業廃棄物排出量２月</vt:lpstr>
      <vt:lpstr>'2011年度'!産業廃棄物排出量３月</vt:lpstr>
      <vt:lpstr>'2012年度'!産業廃棄物排出量３月</vt:lpstr>
      <vt:lpstr>'2013年度'!産業廃棄物排出量３月</vt:lpstr>
      <vt:lpstr>'2014年度'!産業廃棄物排出量３月</vt:lpstr>
      <vt:lpstr>'2015年度'!産業廃棄物排出量３月</vt:lpstr>
      <vt:lpstr>'2011年度'!産業廃棄物排出量４月</vt:lpstr>
      <vt:lpstr>'2012年度'!産業廃棄物排出量４月</vt:lpstr>
      <vt:lpstr>'2013年度'!産業廃棄物排出量４月</vt:lpstr>
      <vt:lpstr>'2014年度'!産業廃棄物排出量４月</vt:lpstr>
      <vt:lpstr>'2015年度'!産業廃棄物排出量４月</vt:lpstr>
      <vt:lpstr>'2011年度'!産業廃棄物排出量５月</vt:lpstr>
      <vt:lpstr>'2012年度'!産業廃棄物排出量５月</vt:lpstr>
      <vt:lpstr>'2013年度'!産業廃棄物排出量５月</vt:lpstr>
      <vt:lpstr>'2014年度'!産業廃棄物排出量５月</vt:lpstr>
      <vt:lpstr>'2015年度'!産業廃棄物排出量５月</vt:lpstr>
      <vt:lpstr>'2011年度'!産業廃棄物排出量６月</vt:lpstr>
      <vt:lpstr>'2012年度'!産業廃棄物排出量６月</vt:lpstr>
      <vt:lpstr>'2013年度'!産業廃棄物排出量６月</vt:lpstr>
      <vt:lpstr>'2014年度'!産業廃棄物排出量６月</vt:lpstr>
      <vt:lpstr>'2015年度'!産業廃棄物排出量６月</vt:lpstr>
      <vt:lpstr>'2011年度'!産業廃棄物排出量７月</vt:lpstr>
      <vt:lpstr>'2012年度'!産業廃棄物排出量７月</vt:lpstr>
      <vt:lpstr>'2013年度'!産業廃棄物排出量７月</vt:lpstr>
      <vt:lpstr>'2014年度'!産業廃棄物排出量７月</vt:lpstr>
      <vt:lpstr>'2015年度'!産業廃棄物排出量７月</vt:lpstr>
      <vt:lpstr>'2011年度'!産業廃棄物排出量８月</vt:lpstr>
      <vt:lpstr>'2012年度'!産業廃棄物排出量８月</vt:lpstr>
      <vt:lpstr>'2013年度'!産業廃棄物排出量８月</vt:lpstr>
      <vt:lpstr>'2014年度'!産業廃棄物排出量８月</vt:lpstr>
      <vt:lpstr>'2015年度'!産業廃棄物排出量８月</vt:lpstr>
      <vt:lpstr>'2011年度'!産業廃棄物排出量９月</vt:lpstr>
      <vt:lpstr>'2012年度'!産業廃棄物排出量９月</vt:lpstr>
      <vt:lpstr>'2013年度'!産業廃棄物排出量９月</vt:lpstr>
      <vt:lpstr>'2014年度'!産業廃棄物排出量９月</vt:lpstr>
      <vt:lpstr>'2015年度'!産業廃棄物排出量９月</vt:lpstr>
      <vt:lpstr>'2011年度'!紙類排出量１０月</vt:lpstr>
      <vt:lpstr>'2012年度'!紙類排出量１０月</vt:lpstr>
      <vt:lpstr>'2013年度'!紙類排出量１０月</vt:lpstr>
      <vt:lpstr>'2014年度'!紙類排出量１０月</vt:lpstr>
      <vt:lpstr>'2015年度'!紙類排出量１０月</vt:lpstr>
      <vt:lpstr>'2011年度'!紙類排出量１１月</vt:lpstr>
      <vt:lpstr>'2012年度'!紙類排出量１１月</vt:lpstr>
      <vt:lpstr>'2013年度'!紙類排出量１１月</vt:lpstr>
      <vt:lpstr>'2014年度'!紙類排出量１１月</vt:lpstr>
      <vt:lpstr>'2015年度'!紙類排出量１１月</vt:lpstr>
      <vt:lpstr>'2011年度'!紙類排出量１２月</vt:lpstr>
      <vt:lpstr>'2012年度'!紙類排出量１２月</vt:lpstr>
      <vt:lpstr>'2013年度'!紙類排出量１２月</vt:lpstr>
      <vt:lpstr>'2014年度'!紙類排出量１２月</vt:lpstr>
      <vt:lpstr>'2015年度'!紙類排出量１２月</vt:lpstr>
      <vt:lpstr>'2011年度'!紙類排出量１月</vt:lpstr>
      <vt:lpstr>'2012年度'!紙類排出量１月</vt:lpstr>
      <vt:lpstr>'2013年度'!紙類排出量１月</vt:lpstr>
      <vt:lpstr>'2014年度'!紙類排出量１月</vt:lpstr>
      <vt:lpstr>'2015年度'!紙類排出量１月</vt:lpstr>
      <vt:lpstr>'2011年度'!紙類排出量２月</vt:lpstr>
      <vt:lpstr>'2012年度'!紙類排出量２月</vt:lpstr>
      <vt:lpstr>'2013年度'!紙類排出量２月</vt:lpstr>
      <vt:lpstr>'2014年度'!紙類排出量２月</vt:lpstr>
      <vt:lpstr>'2015年度'!紙類排出量２月</vt:lpstr>
      <vt:lpstr>'2011年度'!紙類排出量３月</vt:lpstr>
      <vt:lpstr>'2012年度'!紙類排出量３月</vt:lpstr>
      <vt:lpstr>'2013年度'!紙類排出量３月</vt:lpstr>
      <vt:lpstr>'2014年度'!紙類排出量３月</vt:lpstr>
      <vt:lpstr>'2015年度'!紙類排出量３月</vt:lpstr>
      <vt:lpstr>'2011年度'!紙類排出量４月</vt:lpstr>
      <vt:lpstr>'2012年度'!紙類排出量４月</vt:lpstr>
      <vt:lpstr>'2013年度'!紙類排出量４月</vt:lpstr>
      <vt:lpstr>'2014年度'!紙類排出量４月</vt:lpstr>
      <vt:lpstr>'2015年度'!紙類排出量４月</vt:lpstr>
      <vt:lpstr>'2011年度'!紙類排出量５月</vt:lpstr>
      <vt:lpstr>'2012年度'!紙類排出量５月</vt:lpstr>
      <vt:lpstr>'2013年度'!紙類排出量５月</vt:lpstr>
      <vt:lpstr>'2014年度'!紙類排出量５月</vt:lpstr>
      <vt:lpstr>'2015年度'!紙類排出量５月</vt:lpstr>
      <vt:lpstr>'2011年度'!紙類排出量６月</vt:lpstr>
      <vt:lpstr>'2012年度'!紙類排出量６月</vt:lpstr>
      <vt:lpstr>'2013年度'!紙類排出量６月</vt:lpstr>
      <vt:lpstr>'2014年度'!紙類排出量６月</vt:lpstr>
      <vt:lpstr>'2015年度'!紙類排出量６月</vt:lpstr>
      <vt:lpstr>'2011年度'!紙類排出量７月</vt:lpstr>
      <vt:lpstr>'2012年度'!紙類排出量７月</vt:lpstr>
      <vt:lpstr>'2013年度'!紙類排出量７月</vt:lpstr>
      <vt:lpstr>'2014年度'!紙類排出量７月</vt:lpstr>
      <vt:lpstr>'2015年度'!紙類排出量７月</vt:lpstr>
      <vt:lpstr>'2011年度'!紙類排出量８月</vt:lpstr>
      <vt:lpstr>'2012年度'!紙類排出量８月</vt:lpstr>
      <vt:lpstr>'2013年度'!紙類排出量８月</vt:lpstr>
      <vt:lpstr>'2014年度'!紙類排出量８月</vt:lpstr>
      <vt:lpstr>'2015年度'!紙類排出量８月</vt:lpstr>
      <vt:lpstr>'2011年度'!紙類排出量９月</vt:lpstr>
      <vt:lpstr>'2012年度'!紙類排出量９月</vt:lpstr>
      <vt:lpstr>'2013年度'!紙類排出量９月</vt:lpstr>
      <vt:lpstr>'2014年度'!紙類排出量９月</vt:lpstr>
      <vt:lpstr>'2015年度'!紙類排出量９月</vt:lpstr>
      <vt:lpstr>'2011年度'!上水使用量１０月</vt:lpstr>
      <vt:lpstr>'2012年度'!上水使用量１０月</vt:lpstr>
      <vt:lpstr>'2013年度'!上水使用量１０月</vt:lpstr>
      <vt:lpstr>'2014年度'!上水使用量１０月</vt:lpstr>
      <vt:lpstr>'2015年度'!上水使用量１０月</vt:lpstr>
      <vt:lpstr>'2011年度'!上水使用量１１月</vt:lpstr>
      <vt:lpstr>'2012年度'!上水使用量１１月</vt:lpstr>
      <vt:lpstr>'2013年度'!上水使用量１１月</vt:lpstr>
      <vt:lpstr>'2014年度'!上水使用量１１月</vt:lpstr>
      <vt:lpstr>'2015年度'!上水使用量１１月</vt:lpstr>
      <vt:lpstr>'2011年度'!上水使用量１２月</vt:lpstr>
      <vt:lpstr>'2012年度'!上水使用量１２月</vt:lpstr>
      <vt:lpstr>'2013年度'!上水使用量１２月</vt:lpstr>
      <vt:lpstr>'2014年度'!上水使用量１２月</vt:lpstr>
      <vt:lpstr>'2015年度'!上水使用量１２月</vt:lpstr>
      <vt:lpstr>'2011年度'!上水使用量１月</vt:lpstr>
      <vt:lpstr>'2012年度'!上水使用量１月</vt:lpstr>
      <vt:lpstr>'2013年度'!上水使用量１月</vt:lpstr>
      <vt:lpstr>'2014年度'!上水使用量１月</vt:lpstr>
      <vt:lpstr>'2015年度'!上水使用量１月</vt:lpstr>
      <vt:lpstr>'2011年度'!上水使用量２月</vt:lpstr>
      <vt:lpstr>'2012年度'!上水使用量２月</vt:lpstr>
      <vt:lpstr>'2013年度'!上水使用量２月</vt:lpstr>
      <vt:lpstr>'2014年度'!上水使用量２月</vt:lpstr>
      <vt:lpstr>'2015年度'!上水使用量２月</vt:lpstr>
      <vt:lpstr>'2011年度'!上水使用量３月</vt:lpstr>
      <vt:lpstr>'2012年度'!上水使用量３月</vt:lpstr>
      <vt:lpstr>'2013年度'!上水使用量３月</vt:lpstr>
      <vt:lpstr>'2014年度'!上水使用量３月</vt:lpstr>
      <vt:lpstr>'2015年度'!上水使用量３月</vt:lpstr>
      <vt:lpstr>'2011年度'!上水使用量４月</vt:lpstr>
      <vt:lpstr>'2012年度'!上水使用量４月</vt:lpstr>
      <vt:lpstr>'2013年度'!上水使用量４月</vt:lpstr>
      <vt:lpstr>'2014年度'!上水使用量４月</vt:lpstr>
      <vt:lpstr>'2015年度'!上水使用量４月</vt:lpstr>
      <vt:lpstr>'2011年度'!上水使用量５月</vt:lpstr>
      <vt:lpstr>'2012年度'!上水使用量５月</vt:lpstr>
      <vt:lpstr>'2013年度'!上水使用量５月</vt:lpstr>
      <vt:lpstr>'2014年度'!上水使用量５月</vt:lpstr>
      <vt:lpstr>'2015年度'!上水使用量５月</vt:lpstr>
      <vt:lpstr>'2011年度'!上水使用量６月</vt:lpstr>
      <vt:lpstr>'2012年度'!上水使用量６月</vt:lpstr>
      <vt:lpstr>'2013年度'!上水使用量６月</vt:lpstr>
      <vt:lpstr>'2014年度'!上水使用量６月</vt:lpstr>
      <vt:lpstr>'2015年度'!上水使用量６月</vt:lpstr>
      <vt:lpstr>'2011年度'!上水使用量７月</vt:lpstr>
      <vt:lpstr>'2012年度'!上水使用量７月</vt:lpstr>
      <vt:lpstr>'2013年度'!上水使用量７月</vt:lpstr>
      <vt:lpstr>'2014年度'!上水使用量７月</vt:lpstr>
      <vt:lpstr>'2015年度'!上水使用量７月</vt:lpstr>
      <vt:lpstr>'2011年度'!上水使用量８月</vt:lpstr>
      <vt:lpstr>'2012年度'!上水使用量８月</vt:lpstr>
      <vt:lpstr>'2013年度'!上水使用量８月</vt:lpstr>
      <vt:lpstr>'2014年度'!上水使用量８月</vt:lpstr>
      <vt:lpstr>'2015年度'!上水使用量８月</vt:lpstr>
      <vt:lpstr>'2011年度'!上水使用量９月</vt:lpstr>
      <vt:lpstr>'2012年度'!上水使用量９月</vt:lpstr>
      <vt:lpstr>'2013年度'!上水使用量９月</vt:lpstr>
      <vt:lpstr>'2014年度'!上水使用量９月</vt:lpstr>
      <vt:lpstr>'2015年度'!上水使用量９月</vt:lpstr>
      <vt:lpstr>単位2011</vt:lpstr>
      <vt:lpstr>単位2012</vt:lpstr>
      <vt:lpstr>単位2013</vt:lpstr>
      <vt:lpstr>単位2014</vt:lpstr>
      <vt:lpstr>単位2015</vt:lpstr>
      <vt:lpstr>単位2016</vt:lpstr>
      <vt:lpstr>単位2017</vt:lpstr>
      <vt:lpstr>単位2018</vt:lpstr>
      <vt:lpstr>単位2019</vt:lpstr>
      <vt:lpstr>単位2020</vt:lpstr>
      <vt:lpstr>単位2021</vt:lpstr>
      <vt:lpstr>単位2022</vt:lpstr>
      <vt:lpstr>単位2023</vt:lpstr>
      <vt:lpstr>単位2024</vt:lpstr>
      <vt:lpstr>単位2025</vt:lpstr>
      <vt:lpstr>単位2026</vt:lpstr>
      <vt:lpstr>単位2027</vt:lpstr>
      <vt:lpstr>単位2028</vt:lpstr>
      <vt:lpstr>単位2029</vt:lpstr>
      <vt:lpstr>単位2030</vt:lpstr>
      <vt:lpstr>'2011年度'!地域</vt:lpstr>
      <vt:lpstr>'2011年度'!地下水使用量１０月</vt:lpstr>
      <vt:lpstr>'2012年度'!地下水使用量１０月</vt:lpstr>
      <vt:lpstr>'2013年度'!地下水使用量１０月</vt:lpstr>
      <vt:lpstr>'2014年度'!地下水使用量１０月</vt:lpstr>
      <vt:lpstr>'2015年度'!地下水使用量１０月</vt:lpstr>
      <vt:lpstr>'2011年度'!地下水使用量１１月</vt:lpstr>
      <vt:lpstr>'2012年度'!地下水使用量１１月</vt:lpstr>
      <vt:lpstr>'2013年度'!地下水使用量１１月</vt:lpstr>
      <vt:lpstr>'2014年度'!地下水使用量１１月</vt:lpstr>
      <vt:lpstr>'2015年度'!地下水使用量１１月</vt:lpstr>
      <vt:lpstr>'2011年度'!地下水使用量１２月</vt:lpstr>
      <vt:lpstr>'2012年度'!地下水使用量１２月</vt:lpstr>
      <vt:lpstr>'2013年度'!地下水使用量１２月</vt:lpstr>
      <vt:lpstr>'2014年度'!地下水使用量１２月</vt:lpstr>
      <vt:lpstr>'2015年度'!地下水使用量１２月</vt:lpstr>
      <vt:lpstr>'2011年度'!地下水使用量１月</vt:lpstr>
      <vt:lpstr>'2012年度'!地下水使用量１月</vt:lpstr>
      <vt:lpstr>'2013年度'!地下水使用量１月</vt:lpstr>
      <vt:lpstr>'2014年度'!地下水使用量１月</vt:lpstr>
      <vt:lpstr>'2015年度'!地下水使用量１月</vt:lpstr>
      <vt:lpstr>'2011年度'!地下水使用量２月</vt:lpstr>
      <vt:lpstr>'2012年度'!地下水使用量２月</vt:lpstr>
      <vt:lpstr>'2013年度'!地下水使用量２月</vt:lpstr>
      <vt:lpstr>'2014年度'!地下水使用量２月</vt:lpstr>
      <vt:lpstr>'2015年度'!地下水使用量２月</vt:lpstr>
      <vt:lpstr>'2011年度'!地下水使用量３月</vt:lpstr>
      <vt:lpstr>'2012年度'!地下水使用量３月</vt:lpstr>
      <vt:lpstr>'2013年度'!地下水使用量３月</vt:lpstr>
      <vt:lpstr>'2014年度'!地下水使用量３月</vt:lpstr>
      <vt:lpstr>'2015年度'!地下水使用量３月</vt:lpstr>
      <vt:lpstr>'2011年度'!地下水使用量４月</vt:lpstr>
      <vt:lpstr>'2012年度'!地下水使用量４月</vt:lpstr>
      <vt:lpstr>'2013年度'!地下水使用量４月</vt:lpstr>
      <vt:lpstr>'2014年度'!地下水使用量４月</vt:lpstr>
      <vt:lpstr>'2015年度'!地下水使用量４月</vt:lpstr>
      <vt:lpstr>'2011年度'!地下水使用量５月</vt:lpstr>
      <vt:lpstr>'2012年度'!地下水使用量５月</vt:lpstr>
      <vt:lpstr>'2013年度'!地下水使用量５月</vt:lpstr>
      <vt:lpstr>'2014年度'!地下水使用量５月</vt:lpstr>
      <vt:lpstr>'2015年度'!地下水使用量５月</vt:lpstr>
      <vt:lpstr>'2011年度'!地下水使用量６月</vt:lpstr>
      <vt:lpstr>'2012年度'!地下水使用量６月</vt:lpstr>
      <vt:lpstr>'2013年度'!地下水使用量６月</vt:lpstr>
      <vt:lpstr>'2014年度'!地下水使用量６月</vt:lpstr>
      <vt:lpstr>'2015年度'!地下水使用量６月</vt:lpstr>
      <vt:lpstr>'2011年度'!地下水使用量７月</vt:lpstr>
      <vt:lpstr>'2012年度'!地下水使用量７月</vt:lpstr>
      <vt:lpstr>'2013年度'!地下水使用量７月</vt:lpstr>
      <vt:lpstr>'2014年度'!地下水使用量７月</vt:lpstr>
      <vt:lpstr>'2015年度'!地下水使用量７月</vt:lpstr>
      <vt:lpstr>'2011年度'!地下水使用量８月</vt:lpstr>
      <vt:lpstr>'2012年度'!地下水使用量８月</vt:lpstr>
      <vt:lpstr>'2013年度'!地下水使用量８月</vt:lpstr>
      <vt:lpstr>'2014年度'!地下水使用量８月</vt:lpstr>
      <vt:lpstr>'2015年度'!地下水使用量８月</vt:lpstr>
      <vt:lpstr>'2011年度'!地下水使用量９月</vt:lpstr>
      <vt:lpstr>'2012年度'!地下水使用量９月</vt:lpstr>
      <vt:lpstr>'2013年度'!地下水使用量９月</vt:lpstr>
      <vt:lpstr>'2014年度'!地下水使用量９月</vt:lpstr>
      <vt:lpstr>'2015年度'!地下水使用量９月</vt:lpstr>
      <vt:lpstr>'2011年度'!電力使用料金１０月</vt:lpstr>
      <vt:lpstr>'2012年度'!電力使用料金１０月</vt:lpstr>
      <vt:lpstr>'2013年度'!電力使用料金１０月</vt:lpstr>
      <vt:lpstr>'2014年度'!電力使用料金１０月</vt:lpstr>
      <vt:lpstr>'2015年度'!電力使用料金１０月</vt:lpstr>
      <vt:lpstr>'2011年度'!電力使用料金１１月</vt:lpstr>
      <vt:lpstr>'2012年度'!電力使用料金１１月</vt:lpstr>
      <vt:lpstr>'2013年度'!電力使用料金１１月</vt:lpstr>
      <vt:lpstr>'2014年度'!電力使用料金１１月</vt:lpstr>
      <vt:lpstr>'2015年度'!電力使用料金１１月</vt:lpstr>
      <vt:lpstr>'2011年度'!電力使用料金１２月</vt:lpstr>
      <vt:lpstr>'2012年度'!電力使用料金１２月</vt:lpstr>
      <vt:lpstr>'2013年度'!電力使用料金１２月</vt:lpstr>
      <vt:lpstr>'2014年度'!電力使用料金１２月</vt:lpstr>
      <vt:lpstr>'2015年度'!電力使用料金１２月</vt:lpstr>
      <vt:lpstr>'2011年度'!電力使用料金１月</vt:lpstr>
      <vt:lpstr>'2012年度'!電力使用料金１月</vt:lpstr>
      <vt:lpstr>'2013年度'!電力使用料金１月</vt:lpstr>
      <vt:lpstr>'2014年度'!電力使用料金１月</vt:lpstr>
      <vt:lpstr>'2015年度'!電力使用料金１月</vt:lpstr>
      <vt:lpstr>'2011年度'!電力使用料金２月</vt:lpstr>
      <vt:lpstr>'2012年度'!電力使用料金２月</vt:lpstr>
      <vt:lpstr>'2013年度'!電力使用料金２月</vt:lpstr>
      <vt:lpstr>'2014年度'!電力使用料金２月</vt:lpstr>
      <vt:lpstr>'2015年度'!電力使用料金２月</vt:lpstr>
      <vt:lpstr>'2011年度'!電力使用料金３月</vt:lpstr>
      <vt:lpstr>'2012年度'!電力使用料金３月</vt:lpstr>
      <vt:lpstr>'2013年度'!電力使用料金３月</vt:lpstr>
      <vt:lpstr>'2014年度'!電力使用料金３月</vt:lpstr>
      <vt:lpstr>'2015年度'!電力使用料金３月</vt:lpstr>
      <vt:lpstr>'2011年度'!電力使用料金４月</vt:lpstr>
      <vt:lpstr>'2012年度'!電力使用料金４月</vt:lpstr>
      <vt:lpstr>'2013年度'!電力使用料金４月</vt:lpstr>
      <vt:lpstr>'2014年度'!電力使用料金４月</vt:lpstr>
      <vt:lpstr>'2015年度'!電力使用料金４月</vt:lpstr>
      <vt:lpstr>'2011年度'!電力使用料金５月</vt:lpstr>
      <vt:lpstr>'2012年度'!電力使用料金５月</vt:lpstr>
      <vt:lpstr>'2013年度'!電力使用料金５月</vt:lpstr>
      <vt:lpstr>'2014年度'!電力使用料金５月</vt:lpstr>
      <vt:lpstr>'2015年度'!電力使用料金５月</vt:lpstr>
      <vt:lpstr>'2011年度'!電力使用料金６月</vt:lpstr>
      <vt:lpstr>'2012年度'!電力使用料金６月</vt:lpstr>
      <vt:lpstr>'2013年度'!電力使用料金６月</vt:lpstr>
      <vt:lpstr>'2014年度'!電力使用料金６月</vt:lpstr>
      <vt:lpstr>'2015年度'!電力使用料金６月</vt:lpstr>
      <vt:lpstr>'2011年度'!電力使用料金７月</vt:lpstr>
      <vt:lpstr>'2012年度'!電力使用料金７月</vt:lpstr>
      <vt:lpstr>'2013年度'!電力使用料金７月</vt:lpstr>
      <vt:lpstr>'2014年度'!電力使用料金７月</vt:lpstr>
      <vt:lpstr>'2015年度'!電力使用料金７月</vt:lpstr>
      <vt:lpstr>'2011年度'!電力使用料金８月</vt:lpstr>
      <vt:lpstr>'2012年度'!電力使用料金８月</vt:lpstr>
      <vt:lpstr>'2013年度'!電力使用料金８月</vt:lpstr>
      <vt:lpstr>'2014年度'!電力使用料金８月</vt:lpstr>
      <vt:lpstr>'2015年度'!電力使用料金８月</vt:lpstr>
      <vt:lpstr>'2011年度'!電力使用料金９月</vt:lpstr>
      <vt:lpstr>'2012年度'!電力使用料金９月</vt:lpstr>
      <vt:lpstr>'2013年度'!電力使用料金９月</vt:lpstr>
      <vt:lpstr>'2014年度'!電力使用料金９月</vt:lpstr>
      <vt:lpstr>'2015年度'!電力使用料金９月</vt:lpstr>
      <vt:lpstr>'2011年度'!電力使用量１０月</vt:lpstr>
      <vt:lpstr>'2012年度'!電力使用量１０月</vt:lpstr>
      <vt:lpstr>'2013年度'!電力使用量１０月</vt:lpstr>
      <vt:lpstr>'2014年度'!電力使用量１０月</vt:lpstr>
      <vt:lpstr>'2015年度'!電力使用量１０月</vt:lpstr>
      <vt:lpstr>'2011年度'!電力使用量１１月</vt:lpstr>
      <vt:lpstr>'2012年度'!電力使用量１１月</vt:lpstr>
      <vt:lpstr>'2013年度'!電力使用量１１月</vt:lpstr>
      <vt:lpstr>'2014年度'!電力使用量１１月</vt:lpstr>
      <vt:lpstr>'2015年度'!電力使用量１１月</vt:lpstr>
      <vt:lpstr>'2011年度'!電力使用量１２月</vt:lpstr>
      <vt:lpstr>'2012年度'!電力使用量１２月</vt:lpstr>
      <vt:lpstr>'2013年度'!電力使用量１２月</vt:lpstr>
      <vt:lpstr>'2014年度'!電力使用量１２月</vt:lpstr>
      <vt:lpstr>'2015年度'!電力使用量１２月</vt:lpstr>
      <vt:lpstr>'2011年度'!電力使用量１月</vt:lpstr>
      <vt:lpstr>'2012年度'!電力使用量１月</vt:lpstr>
      <vt:lpstr>'2013年度'!電力使用量１月</vt:lpstr>
      <vt:lpstr>'2014年度'!電力使用量１月</vt:lpstr>
      <vt:lpstr>'2015年度'!電力使用量１月</vt:lpstr>
      <vt:lpstr>'2011年度'!電力使用量２月</vt:lpstr>
      <vt:lpstr>'2012年度'!電力使用量２月</vt:lpstr>
      <vt:lpstr>'2013年度'!電力使用量２月</vt:lpstr>
      <vt:lpstr>'2014年度'!電力使用量２月</vt:lpstr>
      <vt:lpstr>'2015年度'!電力使用量２月</vt:lpstr>
      <vt:lpstr>'2011年度'!電力使用量３月</vt:lpstr>
      <vt:lpstr>'2012年度'!電力使用量３月</vt:lpstr>
      <vt:lpstr>'2013年度'!電力使用量３月</vt:lpstr>
      <vt:lpstr>'2014年度'!電力使用量３月</vt:lpstr>
      <vt:lpstr>'2015年度'!電力使用量３月</vt:lpstr>
      <vt:lpstr>'2011年度'!電力使用量４月</vt:lpstr>
      <vt:lpstr>'2012年度'!電力使用量４月</vt:lpstr>
      <vt:lpstr>'2013年度'!電力使用量４月</vt:lpstr>
      <vt:lpstr>'2014年度'!電力使用量４月</vt:lpstr>
      <vt:lpstr>'2015年度'!電力使用量４月</vt:lpstr>
      <vt:lpstr>'2011年度'!電力使用量５月</vt:lpstr>
      <vt:lpstr>'2012年度'!電力使用量５月</vt:lpstr>
      <vt:lpstr>'2013年度'!電力使用量５月</vt:lpstr>
      <vt:lpstr>'2014年度'!電力使用量５月</vt:lpstr>
      <vt:lpstr>'2015年度'!電力使用量５月</vt:lpstr>
      <vt:lpstr>'2011年度'!電力使用量６月</vt:lpstr>
      <vt:lpstr>'2012年度'!電力使用量６月</vt:lpstr>
      <vt:lpstr>'2013年度'!電力使用量６月</vt:lpstr>
      <vt:lpstr>'2014年度'!電力使用量６月</vt:lpstr>
      <vt:lpstr>'2015年度'!電力使用量６月</vt:lpstr>
      <vt:lpstr>'2011年度'!電力使用量７月</vt:lpstr>
      <vt:lpstr>'2012年度'!電力使用量７月</vt:lpstr>
      <vt:lpstr>'2013年度'!電力使用量７月</vt:lpstr>
      <vt:lpstr>'2014年度'!電力使用量７月</vt:lpstr>
      <vt:lpstr>'2015年度'!電力使用量７月</vt:lpstr>
      <vt:lpstr>'2011年度'!電力使用量８月</vt:lpstr>
      <vt:lpstr>'2012年度'!電力使用量８月</vt:lpstr>
      <vt:lpstr>'2013年度'!電力使用量８月</vt:lpstr>
      <vt:lpstr>'2014年度'!電力使用量８月</vt:lpstr>
      <vt:lpstr>'2015年度'!電力使用量８月</vt:lpstr>
      <vt:lpstr>'2011年度'!電力使用量９月</vt:lpstr>
      <vt:lpstr>'2012年度'!電力使用量９月</vt:lpstr>
      <vt:lpstr>'2013年度'!電力使用量９月</vt:lpstr>
      <vt:lpstr>'2014年度'!電力使用量９月</vt:lpstr>
      <vt:lpstr>'2015年度'!電力使用量９月</vt:lpstr>
      <vt:lpstr>'2011年度'!電力単位発熱量</vt:lpstr>
      <vt:lpstr>'2012年度'!電力単位発熱量</vt:lpstr>
      <vt:lpstr>'2013年度'!電力単位発熱量</vt:lpstr>
      <vt:lpstr>'2014年度'!電力単位発熱量</vt:lpstr>
      <vt:lpstr>'2015年度'!電力単位発熱量</vt:lpstr>
      <vt:lpstr>'2011年度'!電力排出係数</vt:lpstr>
      <vt:lpstr>'2012年度'!電力排出係数</vt:lpstr>
      <vt:lpstr>'2013年度'!電力排出係数</vt:lpstr>
      <vt:lpstr>'2014年度'!電力排出係数</vt:lpstr>
      <vt:lpstr>'2015年度'!電力排出係数</vt:lpstr>
      <vt:lpstr>'2011年度'!都市ガス使用料金１０月</vt:lpstr>
      <vt:lpstr>'2012年度'!都市ガス使用料金１０月</vt:lpstr>
      <vt:lpstr>'2013年度'!都市ガス使用料金１０月</vt:lpstr>
      <vt:lpstr>'2014年度'!都市ガス使用料金１０月</vt:lpstr>
      <vt:lpstr>'2015年度'!都市ガス使用料金１０月</vt:lpstr>
      <vt:lpstr>'2011年度'!都市ガス使用料金１１月</vt:lpstr>
      <vt:lpstr>'2012年度'!都市ガス使用料金１１月</vt:lpstr>
      <vt:lpstr>'2013年度'!都市ガス使用料金１１月</vt:lpstr>
      <vt:lpstr>'2014年度'!都市ガス使用料金１１月</vt:lpstr>
      <vt:lpstr>'2015年度'!都市ガス使用料金１１月</vt:lpstr>
      <vt:lpstr>'2011年度'!都市ガス使用料金１２月</vt:lpstr>
      <vt:lpstr>'2012年度'!都市ガス使用料金１２月</vt:lpstr>
      <vt:lpstr>'2013年度'!都市ガス使用料金１２月</vt:lpstr>
      <vt:lpstr>'2014年度'!都市ガス使用料金１２月</vt:lpstr>
      <vt:lpstr>'2015年度'!都市ガス使用料金１２月</vt:lpstr>
      <vt:lpstr>'2011年度'!都市ガス使用料金１月</vt:lpstr>
      <vt:lpstr>'2012年度'!都市ガス使用料金１月</vt:lpstr>
      <vt:lpstr>'2013年度'!都市ガス使用料金１月</vt:lpstr>
      <vt:lpstr>'2014年度'!都市ガス使用料金１月</vt:lpstr>
      <vt:lpstr>'2015年度'!都市ガス使用料金１月</vt:lpstr>
      <vt:lpstr>'2011年度'!都市ガス使用料金２月</vt:lpstr>
      <vt:lpstr>'2012年度'!都市ガス使用料金２月</vt:lpstr>
      <vt:lpstr>'2013年度'!都市ガス使用料金２月</vt:lpstr>
      <vt:lpstr>'2014年度'!都市ガス使用料金２月</vt:lpstr>
      <vt:lpstr>'2015年度'!都市ガス使用料金２月</vt:lpstr>
      <vt:lpstr>'2011年度'!都市ガス使用料金３月</vt:lpstr>
      <vt:lpstr>'2012年度'!都市ガス使用料金３月</vt:lpstr>
      <vt:lpstr>'2013年度'!都市ガス使用料金３月</vt:lpstr>
      <vt:lpstr>'2014年度'!都市ガス使用料金３月</vt:lpstr>
      <vt:lpstr>'2015年度'!都市ガス使用料金３月</vt:lpstr>
      <vt:lpstr>'2011年度'!都市ガス使用料金４月</vt:lpstr>
      <vt:lpstr>'2012年度'!都市ガス使用料金４月</vt:lpstr>
      <vt:lpstr>'2013年度'!都市ガス使用料金４月</vt:lpstr>
      <vt:lpstr>'2014年度'!都市ガス使用料金４月</vt:lpstr>
      <vt:lpstr>'2015年度'!都市ガス使用料金４月</vt:lpstr>
      <vt:lpstr>'2011年度'!都市ガス使用料金５月</vt:lpstr>
      <vt:lpstr>'2012年度'!都市ガス使用料金５月</vt:lpstr>
      <vt:lpstr>'2013年度'!都市ガス使用料金５月</vt:lpstr>
      <vt:lpstr>'2014年度'!都市ガス使用料金５月</vt:lpstr>
      <vt:lpstr>'2015年度'!都市ガス使用料金５月</vt:lpstr>
      <vt:lpstr>'2011年度'!都市ガス使用料金６月</vt:lpstr>
      <vt:lpstr>'2012年度'!都市ガス使用料金６月</vt:lpstr>
      <vt:lpstr>'2013年度'!都市ガス使用料金６月</vt:lpstr>
      <vt:lpstr>'2014年度'!都市ガス使用料金６月</vt:lpstr>
      <vt:lpstr>'2015年度'!都市ガス使用料金６月</vt:lpstr>
      <vt:lpstr>'2011年度'!都市ガス使用料金７月</vt:lpstr>
      <vt:lpstr>'2012年度'!都市ガス使用料金７月</vt:lpstr>
      <vt:lpstr>'2013年度'!都市ガス使用料金７月</vt:lpstr>
      <vt:lpstr>'2014年度'!都市ガス使用料金７月</vt:lpstr>
      <vt:lpstr>'2015年度'!都市ガス使用料金７月</vt:lpstr>
      <vt:lpstr>'2011年度'!都市ガス使用料金８月</vt:lpstr>
      <vt:lpstr>'2012年度'!都市ガス使用料金８月</vt:lpstr>
      <vt:lpstr>'2013年度'!都市ガス使用料金８月</vt:lpstr>
      <vt:lpstr>'2014年度'!都市ガス使用料金８月</vt:lpstr>
      <vt:lpstr>'2015年度'!都市ガス使用料金８月</vt:lpstr>
      <vt:lpstr>'2011年度'!都市ガス使用料金９月</vt:lpstr>
      <vt:lpstr>'2012年度'!都市ガス使用料金９月</vt:lpstr>
      <vt:lpstr>'2013年度'!都市ガス使用料金９月</vt:lpstr>
      <vt:lpstr>'2014年度'!都市ガス使用料金９月</vt:lpstr>
      <vt:lpstr>'2015年度'!都市ガス使用料金９月</vt:lpstr>
      <vt:lpstr>'2011年度'!都市ガス使用量１０月</vt:lpstr>
      <vt:lpstr>'2012年度'!都市ガス使用量１０月</vt:lpstr>
      <vt:lpstr>'2013年度'!都市ガス使用量１０月</vt:lpstr>
      <vt:lpstr>'2014年度'!都市ガス使用量１０月</vt:lpstr>
      <vt:lpstr>'2015年度'!都市ガス使用量１０月</vt:lpstr>
      <vt:lpstr>'2011年度'!都市ガス使用量１１月</vt:lpstr>
      <vt:lpstr>'2012年度'!都市ガス使用量１１月</vt:lpstr>
      <vt:lpstr>'2013年度'!都市ガス使用量１１月</vt:lpstr>
      <vt:lpstr>'2014年度'!都市ガス使用量１１月</vt:lpstr>
      <vt:lpstr>'2015年度'!都市ガス使用量１１月</vt:lpstr>
      <vt:lpstr>'2011年度'!都市ガス使用量１２月</vt:lpstr>
      <vt:lpstr>'2012年度'!都市ガス使用量１２月</vt:lpstr>
      <vt:lpstr>'2013年度'!都市ガス使用量１２月</vt:lpstr>
      <vt:lpstr>'2014年度'!都市ガス使用量１２月</vt:lpstr>
      <vt:lpstr>'2015年度'!都市ガス使用量１２月</vt:lpstr>
      <vt:lpstr>'2011年度'!都市ガス使用量１月</vt:lpstr>
      <vt:lpstr>'2012年度'!都市ガス使用量１月</vt:lpstr>
      <vt:lpstr>'2013年度'!都市ガス使用量１月</vt:lpstr>
      <vt:lpstr>'2014年度'!都市ガス使用量１月</vt:lpstr>
      <vt:lpstr>'2015年度'!都市ガス使用量１月</vt:lpstr>
      <vt:lpstr>'2011年度'!都市ガス使用量２月</vt:lpstr>
      <vt:lpstr>'2012年度'!都市ガス使用量２月</vt:lpstr>
      <vt:lpstr>'2013年度'!都市ガス使用量２月</vt:lpstr>
      <vt:lpstr>'2014年度'!都市ガス使用量２月</vt:lpstr>
      <vt:lpstr>'2015年度'!都市ガス使用量２月</vt:lpstr>
      <vt:lpstr>'2011年度'!都市ガス使用量３月</vt:lpstr>
      <vt:lpstr>'2012年度'!都市ガス使用量３月</vt:lpstr>
      <vt:lpstr>'2013年度'!都市ガス使用量３月</vt:lpstr>
      <vt:lpstr>'2014年度'!都市ガス使用量３月</vt:lpstr>
      <vt:lpstr>'2015年度'!都市ガス使用量３月</vt:lpstr>
      <vt:lpstr>'2011年度'!都市ガス使用量４月</vt:lpstr>
      <vt:lpstr>'2012年度'!都市ガス使用量４月</vt:lpstr>
      <vt:lpstr>'2013年度'!都市ガス使用量４月</vt:lpstr>
      <vt:lpstr>'2014年度'!都市ガス使用量４月</vt:lpstr>
      <vt:lpstr>'2015年度'!都市ガス使用量４月</vt:lpstr>
      <vt:lpstr>'2011年度'!都市ガス使用量５月</vt:lpstr>
      <vt:lpstr>'2012年度'!都市ガス使用量５月</vt:lpstr>
      <vt:lpstr>'2013年度'!都市ガス使用量５月</vt:lpstr>
      <vt:lpstr>'2014年度'!都市ガス使用量５月</vt:lpstr>
      <vt:lpstr>'2015年度'!都市ガス使用量５月</vt:lpstr>
      <vt:lpstr>'2011年度'!都市ガス使用量６月</vt:lpstr>
      <vt:lpstr>'2012年度'!都市ガス使用量６月</vt:lpstr>
      <vt:lpstr>'2013年度'!都市ガス使用量６月</vt:lpstr>
      <vt:lpstr>'2014年度'!都市ガス使用量６月</vt:lpstr>
      <vt:lpstr>'2015年度'!都市ガス使用量６月</vt:lpstr>
      <vt:lpstr>'2011年度'!都市ガス使用量７月</vt:lpstr>
      <vt:lpstr>'2012年度'!都市ガス使用量７月</vt:lpstr>
      <vt:lpstr>'2013年度'!都市ガス使用量７月</vt:lpstr>
      <vt:lpstr>'2014年度'!都市ガス使用量７月</vt:lpstr>
      <vt:lpstr>'2015年度'!都市ガス使用量７月</vt:lpstr>
      <vt:lpstr>'2011年度'!都市ガス使用量８月</vt:lpstr>
      <vt:lpstr>'2012年度'!都市ガス使用量８月</vt:lpstr>
      <vt:lpstr>'2013年度'!都市ガス使用量８月</vt:lpstr>
      <vt:lpstr>'2014年度'!都市ガス使用量８月</vt:lpstr>
      <vt:lpstr>'2015年度'!都市ガス使用量８月</vt:lpstr>
      <vt:lpstr>'2011年度'!都市ガス使用量９月</vt:lpstr>
      <vt:lpstr>'2012年度'!都市ガス使用量９月</vt:lpstr>
      <vt:lpstr>'2013年度'!都市ガス使用量９月</vt:lpstr>
      <vt:lpstr>'2014年度'!都市ガス使用量９月</vt:lpstr>
      <vt:lpstr>'2015年度'!都市ガス使用量９月</vt:lpstr>
      <vt:lpstr>'2011年度'!都市ガス単位発熱量</vt:lpstr>
      <vt:lpstr>'2012年度'!都市ガス単位発熱量</vt:lpstr>
      <vt:lpstr>'2013年度'!都市ガス単位発熱量</vt:lpstr>
      <vt:lpstr>'2014年度'!都市ガス単位発熱量</vt:lpstr>
      <vt:lpstr>'2015年度'!都市ガス単位発熱量</vt:lpstr>
      <vt:lpstr>'2011年度'!都市ガス排出係数</vt:lpstr>
      <vt:lpstr>'2012年度'!都市ガス排出係数</vt:lpstr>
      <vt:lpstr>'2013年度'!都市ガス排出係数</vt:lpstr>
      <vt:lpstr>'2014年度'!都市ガス排出係数</vt:lpstr>
      <vt:lpstr>'2015年度'!都市ガス排出係数</vt:lpstr>
      <vt:lpstr>冬2011</vt:lpstr>
      <vt:lpstr>冬2012</vt:lpstr>
      <vt:lpstr>冬2013</vt:lpstr>
      <vt:lpstr>冬2014</vt:lpstr>
      <vt:lpstr>冬2015</vt:lpstr>
      <vt:lpstr>冬2016</vt:lpstr>
      <vt:lpstr>冬2017</vt:lpstr>
      <vt:lpstr>冬2018</vt:lpstr>
      <vt:lpstr>冬2019</vt:lpstr>
      <vt:lpstr>冬2020</vt:lpstr>
      <vt:lpstr>冬2021</vt:lpstr>
      <vt:lpstr>冬2022</vt:lpstr>
      <vt:lpstr>冬2023</vt:lpstr>
      <vt:lpstr>冬2024</vt:lpstr>
      <vt:lpstr>冬2025</vt:lpstr>
      <vt:lpstr>冬2026</vt:lpstr>
      <vt:lpstr>冬2027</vt:lpstr>
      <vt:lpstr>冬2028</vt:lpstr>
      <vt:lpstr>冬2029</vt:lpstr>
      <vt:lpstr>冬2030</vt:lpstr>
      <vt:lpstr>'2011年度'!灯油使用料金１０月</vt:lpstr>
      <vt:lpstr>'2012年度'!灯油使用料金１０月</vt:lpstr>
      <vt:lpstr>'2013年度'!灯油使用料金１０月</vt:lpstr>
      <vt:lpstr>'2014年度'!灯油使用料金１０月</vt:lpstr>
      <vt:lpstr>'2015年度'!灯油使用料金１０月</vt:lpstr>
      <vt:lpstr>'2011年度'!灯油使用料金１１月</vt:lpstr>
      <vt:lpstr>'2012年度'!灯油使用料金１１月</vt:lpstr>
      <vt:lpstr>'2013年度'!灯油使用料金１１月</vt:lpstr>
      <vt:lpstr>'2014年度'!灯油使用料金１１月</vt:lpstr>
      <vt:lpstr>'2015年度'!灯油使用料金１１月</vt:lpstr>
      <vt:lpstr>'2011年度'!灯油使用料金１２月</vt:lpstr>
      <vt:lpstr>'2012年度'!灯油使用料金１２月</vt:lpstr>
      <vt:lpstr>'2013年度'!灯油使用料金１２月</vt:lpstr>
      <vt:lpstr>'2014年度'!灯油使用料金１２月</vt:lpstr>
      <vt:lpstr>'2015年度'!灯油使用料金１２月</vt:lpstr>
      <vt:lpstr>'2011年度'!灯油使用料金１月</vt:lpstr>
      <vt:lpstr>'2012年度'!灯油使用料金１月</vt:lpstr>
      <vt:lpstr>'2013年度'!灯油使用料金１月</vt:lpstr>
      <vt:lpstr>'2014年度'!灯油使用料金１月</vt:lpstr>
      <vt:lpstr>'2015年度'!灯油使用料金１月</vt:lpstr>
      <vt:lpstr>'2011年度'!灯油使用料金２月</vt:lpstr>
      <vt:lpstr>'2012年度'!灯油使用料金２月</vt:lpstr>
      <vt:lpstr>'2013年度'!灯油使用料金２月</vt:lpstr>
      <vt:lpstr>'2014年度'!灯油使用料金２月</vt:lpstr>
      <vt:lpstr>'2015年度'!灯油使用料金２月</vt:lpstr>
      <vt:lpstr>'2011年度'!灯油使用料金３月</vt:lpstr>
      <vt:lpstr>'2012年度'!灯油使用料金３月</vt:lpstr>
      <vt:lpstr>'2013年度'!灯油使用料金３月</vt:lpstr>
      <vt:lpstr>'2014年度'!灯油使用料金３月</vt:lpstr>
      <vt:lpstr>'2015年度'!灯油使用料金３月</vt:lpstr>
      <vt:lpstr>'2011年度'!灯油使用料金４月</vt:lpstr>
      <vt:lpstr>'2012年度'!灯油使用料金４月</vt:lpstr>
      <vt:lpstr>'2013年度'!灯油使用料金４月</vt:lpstr>
      <vt:lpstr>'2014年度'!灯油使用料金４月</vt:lpstr>
      <vt:lpstr>'2015年度'!灯油使用料金４月</vt:lpstr>
      <vt:lpstr>'2011年度'!灯油使用料金５月</vt:lpstr>
      <vt:lpstr>'2012年度'!灯油使用料金５月</vt:lpstr>
      <vt:lpstr>'2013年度'!灯油使用料金５月</vt:lpstr>
      <vt:lpstr>'2014年度'!灯油使用料金５月</vt:lpstr>
      <vt:lpstr>'2015年度'!灯油使用料金５月</vt:lpstr>
      <vt:lpstr>'2011年度'!灯油使用料金６月</vt:lpstr>
      <vt:lpstr>'2012年度'!灯油使用料金６月</vt:lpstr>
      <vt:lpstr>'2013年度'!灯油使用料金６月</vt:lpstr>
      <vt:lpstr>'2014年度'!灯油使用料金６月</vt:lpstr>
      <vt:lpstr>'2015年度'!灯油使用料金６月</vt:lpstr>
      <vt:lpstr>'2011年度'!灯油使用料金７月</vt:lpstr>
      <vt:lpstr>'2012年度'!灯油使用料金７月</vt:lpstr>
      <vt:lpstr>'2013年度'!灯油使用料金７月</vt:lpstr>
      <vt:lpstr>'2014年度'!灯油使用料金７月</vt:lpstr>
      <vt:lpstr>'2015年度'!灯油使用料金７月</vt:lpstr>
      <vt:lpstr>'2011年度'!灯油使用料金８月</vt:lpstr>
      <vt:lpstr>'2012年度'!灯油使用料金８月</vt:lpstr>
      <vt:lpstr>'2013年度'!灯油使用料金８月</vt:lpstr>
      <vt:lpstr>'2014年度'!灯油使用料金８月</vt:lpstr>
      <vt:lpstr>'2015年度'!灯油使用料金８月</vt:lpstr>
      <vt:lpstr>'2011年度'!灯油使用料金９月</vt:lpstr>
      <vt:lpstr>'2012年度'!灯油使用料金９月</vt:lpstr>
      <vt:lpstr>'2013年度'!灯油使用料金９月</vt:lpstr>
      <vt:lpstr>'2014年度'!灯油使用料金９月</vt:lpstr>
      <vt:lpstr>'2015年度'!灯油使用料金９月</vt:lpstr>
      <vt:lpstr>'2011年度'!灯油使用量１０月</vt:lpstr>
      <vt:lpstr>'2012年度'!灯油使用量１０月</vt:lpstr>
      <vt:lpstr>'2013年度'!灯油使用量１０月</vt:lpstr>
      <vt:lpstr>'2014年度'!灯油使用量１０月</vt:lpstr>
      <vt:lpstr>'2015年度'!灯油使用量１０月</vt:lpstr>
      <vt:lpstr>'2011年度'!灯油使用量１１月</vt:lpstr>
      <vt:lpstr>'2012年度'!灯油使用量１１月</vt:lpstr>
      <vt:lpstr>'2013年度'!灯油使用量１１月</vt:lpstr>
      <vt:lpstr>'2014年度'!灯油使用量１１月</vt:lpstr>
      <vt:lpstr>'2015年度'!灯油使用量１１月</vt:lpstr>
      <vt:lpstr>'2011年度'!灯油使用量１２月</vt:lpstr>
      <vt:lpstr>'2012年度'!灯油使用量１２月</vt:lpstr>
      <vt:lpstr>'2013年度'!灯油使用量１２月</vt:lpstr>
      <vt:lpstr>'2014年度'!灯油使用量１２月</vt:lpstr>
      <vt:lpstr>'2015年度'!灯油使用量１２月</vt:lpstr>
      <vt:lpstr>'2011年度'!灯油使用量１月</vt:lpstr>
      <vt:lpstr>'2012年度'!灯油使用量１月</vt:lpstr>
      <vt:lpstr>'2013年度'!灯油使用量１月</vt:lpstr>
      <vt:lpstr>'2014年度'!灯油使用量１月</vt:lpstr>
      <vt:lpstr>'2015年度'!灯油使用量１月</vt:lpstr>
      <vt:lpstr>'2011年度'!灯油使用量２月</vt:lpstr>
      <vt:lpstr>'2012年度'!灯油使用量２月</vt:lpstr>
      <vt:lpstr>'2013年度'!灯油使用量２月</vt:lpstr>
      <vt:lpstr>'2014年度'!灯油使用量２月</vt:lpstr>
      <vt:lpstr>'2015年度'!灯油使用量２月</vt:lpstr>
      <vt:lpstr>'2011年度'!灯油使用量３月</vt:lpstr>
      <vt:lpstr>'2012年度'!灯油使用量３月</vt:lpstr>
      <vt:lpstr>'2013年度'!灯油使用量３月</vt:lpstr>
      <vt:lpstr>'2014年度'!灯油使用量３月</vt:lpstr>
      <vt:lpstr>'2015年度'!灯油使用量３月</vt:lpstr>
      <vt:lpstr>'2011年度'!灯油使用量４月</vt:lpstr>
      <vt:lpstr>'2012年度'!灯油使用量４月</vt:lpstr>
      <vt:lpstr>'2013年度'!灯油使用量４月</vt:lpstr>
      <vt:lpstr>'2014年度'!灯油使用量４月</vt:lpstr>
      <vt:lpstr>'2015年度'!灯油使用量４月</vt:lpstr>
      <vt:lpstr>'2011年度'!灯油使用量５月</vt:lpstr>
      <vt:lpstr>'2012年度'!灯油使用量５月</vt:lpstr>
      <vt:lpstr>'2013年度'!灯油使用量５月</vt:lpstr>
      <vt:lpstr>'2014年度'!灯油使用量５月</vt:lpstr>
      <vt:lpstr>'2015年度'!灯油使用量５月</vt:lpstr>
      <vt:lpstr>'2011年度'!灯油使用量６月</vt:lpstr>
      <vt:lpstr>'2012年度'!灯油使用量６月</vt:lpstr>
      <vt:lpstr>'2013年度'!灯油使用量６月</vt:lpstr>
      <vt:lpstr>'2014年度'!灯油使用量６月</vt:lpstr>
      <vt:lpstr>'2015年度'!灯油使用量６月</vt:lpstr>
      <vt:lpstr>'2011年度'!灯油使用量７月</vt:lpstr>
      <vt:lpstr>'2012年度'!灯油使用量７月</vt:lpstr>
      <vt:lpstr>'2013年度'!灯油使用量７月</vt:lpstr>
      <vt:lpstr>'2014年度'!灯油使用量７月</vt:lpstr>
      <vt:lpstr>'2015年度'!灯油使用量７月</vt:lpstr>
      <vt:lpstr>'2011年度'!灯油使用量８月</vt:lpstr>
      <vt:lpstr>'2012年度'!灯油使用量８月</vt:lpstr>
      <vt:lpstr>'2013年度'!灯油使用量８月</vt:lpstr>
      <vt:lpstr>'2014年度'!灯油使用量８月</vt:lpstr>
      <vt:lpstr>'2015年度'!灯油使用量８月</vt:lpstr>
      <vt:lpstr>'2011年度'!灯油使用量９月</vt:lpstr>
      <vt:lpstr>'2012年度'!灯油使用量９月</vt:lpstr>
      <vt:lpstr>'2013年度'!灯油使用量９月</vt:lpstr>
      <vt:lpstr>'2014年度'!灯油使用量９月</vt:lpstr>
      <vt:lpstr>'2015年度'!灯油使用量９月</vt:lpstr>
      <vt:lpstr>'2011年度'!灯油単位発熱量</vt:lpstr>
      <vt:lpstr>'2012年度'!灯油単位発熱量</vt:lpstr>
      <vt:lpstr>'2013年度'!灯油単位発熱量</vt:lpstr>
      <vt:lpstr>'2014年度'!灯油単位発熱量</vt:lpstr>
      <vt:lpstr>'2015年度'!灯油単位発熱量</vt:lpstr>
      <vt:lpstr>'2011年度'!灯油排出係数</vt:lpstr>
      <vt:lpstr>'2012年度'!灯油排出係数</vt:lpstr>
      <vt:lpstr>'2013年度'!灯油排出係数</vt:lpstr>
      <vt:lpstr>'2014年度'!灯油排出係数</vt:lpstr>
      <vt:lpstr>'2015年度'!灯油排出係数</vt:lpstr>
      <vt:lpstr>'2012年度'!年月</vt:lpstr>
      <vt:lpstr>'2013年度'!年月</vt:lpstr>
      <vt:lpstr>'2014年度'!年月</vt:lpstr>
      <vt:lpstr>'2015年度'!年月</vt:lpstr>
      <vt:lpstr>排出2011</vt:lpstr>
      <vt:lpstr>排出2012</vt:lpstr>
      <vt:lpstr>排出2013</vt:lpstr>
      <vt:lpstr>排出2014</vt:lpstr>
      <vt:lpstr>排出2015</vt:lpstr>
      <vt:lpstr>排出2016</vt:lpstr>
      <vt:lpstr>排出2017</vt:lpstr>
      <vt:lpstr>排出2018</vt:lpstr>
      <vt:lpstr>排出2019</vt:lpstr>
      <vt:lpstr>排出2020</vt:lpstr>
      <vt:lpstr>排出2021</vt:lpstr>
      <vt:lpstr>排出2022</vt:lpstr>
      <vt:lpstr>排出2023</vt:lpstr>
      <vt:lpstr>排出2024</vt:lpstr>
      <vt:lpstr>排出2025</vt:lpstr>
      <vt:lpstr>排出2026</vt:lpstr>
      <vt:lpstr>排出2027</vt:lpstr>
      <vt:lpstr>排出2028</vt:lpstr>
      <vt:lpstr>排出2029</vt:lpstr>
      <vt:lpstr>排出2030</vt:lpstr>
    </vt:vector>
  </TitlesOfParts>
  <Company>日本商工会議所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エネルギー使用量チェックシート</dc:title>
  <dc:creator>co2web.jp</dc:creator>
  <cp:lastModifiedBy>岩山 悟</cp:lastModifiedBy>
  <cp:lastPrinted>2025-01-10T02:58:18Z</cp:lastPrinted>
  <dcterms:created xsi:type="dcterms:W3CDTF">2008-11-13T02:07:05Z</dcterms:created>
  <dcterms:modified xsi:type="dcterms:W3CDTF">2025-01-10T04:00:47Z</dcterms:modified>
</cp:coreProperties>
</file>